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<sst xmlns="http://schemas.openxmlformats.org/spreadsheetml/2006/main" count="106" uniqueCount="85">
  <si>
    <t>СПРАВКА</t>
  </si>
  <si>
    <t>РЪСТ</t>
  </si>
  <si>
    <t>ОБЩО</t>
  </si>
  <si>
    <t>ДДДМП</t>
  </si>
  <si>
    <t>ВСИЧКО:</t>
  </si>
  <si>
    <t>ДИРЕКТОР ДИРЕКЦИЯ "МДТБФ":…………………………………</t>
  </si>
  <si>
    <t>КМЕТ:………………………………………</t>
  </si>
  <si>
    <t xml:space="preserve">% НА </t>
  </si>
  <si>
    <t>ДЪРЖ.</t>
  </si>
  <si>
    <t>МЕСТНИ</t>
  </si>
  <si>
    <t xml:space="preserve">                   /инж. М. Семов/</t>
  </si>
  <si>
    <t xml:space="preserve">                                                                /Д. Мирчева/</t>
  </si>
  <si>
    <t>ПРИЛОЖЕНИЕ № 4</t>
  </si>
  <si>
    <t>ФУНКЦИИ И ДЕЙНОСТИ КЪМ 
ОБЩИНСКА АДМИНИСТРАЦИЯ</t>
  </si>
  <si>
    <t xml:space="preserve">     БЮДЖЕТ 2009 Г.</t>
  </si>
  <si>
    <t>к.17/к.5</t>
  </si>
  <si>
    <t>к.13/к.5</t>
  </si>
  <si>
    <t>к13/к.9</t>
  </si>
  <si>
    <t>ИЗПЪЛН</t>
  </si>
  <si>
    <t>І.ОБЩИ ДЪРЖАВНИ СЛУЖБИ</t>
  </si>
  <si>
    <t>1. СЛУЖБИ И ДЕЙНОСТИ ПО ИЗБОРИТЕ</t>
  </si>
  <si>
    <t xml:space="preserve">2. ОБЩИНСКА АДМИНИСТРАЦИЯ </t>
  </si>
  <si>
    <t>в т.ч. РЕЗЕРВ</t>
  </si>
  <si>
    <t>3. ОБЩИНСКИ СЪВЕТ</t>
  </si>
  <si>
    <t>4. СТАТИСТИЧЕСКИ ИНСТИТУТИ, СЛУЖБИ, 
СОЦИОЛОГИЧЕСКИ ПРОУЧВАНИЯ И АНКЕТИ</t>
  </si>
  <si>
    <t>ІІ.ОТБРАНА И СИГУРНОСТ</t>
  </si>
  <si>
    <t>1. ДРУГИ ДЕЙН. ПО ОТБРАНАТА</t>
  </si>
  <si>
    <t>1. ДРУГИ ДЕЙН. ПО ВЪТР. СИГУРНОСТ</t>
  </si>
  <si>
    <t>2. ОТБРАН.МОБИЛИЗАЦ.ПОДГОТОВКА</t>
  </si>
  <si>
    <t>4. ПРЕВ.ДЕЙН.ЗА НАМАЛ.ВРЕДНИТЕ ПОСЛ. 
ОТ КРИЗИ, БЕДСТВИЯ И АВАРИИ</t>
  </si>
  <si>
    <t>3. ЛИКВ.ПОСЛ.ОТ БЕДСТВИЯ И АВАРИИ</t>
  </si>
  <si>
    <t>ІІІ. ОБРАЗОВАНИЕ</t>
  </si>
  <si>
    <t>1. ОБЩООБРАЗОВАТЕЛНИ УЧИЛИЩА</t>
  </si>
  <si>
    <t>2. ПРОФЕС.УЧИЛ. И ПРОФЕС.ПАРАЛЕЛКИ СОУ</t>
  </si>
  <si>
    <t>3. ОБЩЕЖИТИЯ</t>
  </si>
  <si>
    <t>4. ЦДГ</t>
  </si>
  <si>
    <t>5. ИЗВЪНУЧИЛИЩНИ ДЕЙНОСТИ</t>
  </si>
  <si>
    <t>6. ДРУГИ ДЕЙНОСТИ ПО ОБРАЗОВАНИЕТО</t>
  </si>
  <si>
    <t>ІV.ЗДРАВЕОПАЗВАНЕ</t>
  </si>
  <si>
    <t>1. ОБЩИНСКИ БОЛНИЦИ</t>
  </si>
  <si>
    <t>1. ЗДРАВНИ КАБИНЕТИ</t>
  </si>
  <si>
    <t>2. ДРУГИ ДЕЙН. ПО ЗДРАВЕОПАЗВАНЕТО</t>
  </si>
  <si>
    <t>3. ОБЩИНСКИ БОЛНИЦИ</t>
  </si>
  <si>
    <t>V.СОЦ.ОСИГУР., ПОДПОМ. И ГРИЖИ</t>
  </si>
  <si>
    <t>1. КЛУБОВЕ НА ПЕНСИОНЕРА</t>
  </si>
  <si>
    <t>2. ЦЕНТЪР ЗА ОБЩЕСТВЕНА ПОДКРЕПА</t>
  </si>
  <si>
    <t>3. ПРОГРАМИ ВРЕМЕННА ЗАЕТОСТ</t>
  </si>
  <si>
    <t>4. ПРЕХОДНИ ЖИЛИЩА</t>
  </si>
  <si>
    <t>5. ДНЕВНИ ЦЕНТРОВЕ ЗА СТАРИ ХОРА</t>
  </si>
  <si>
    <t>6. ДНЕВНИ ЦЕНТРОВЕ</t>
  </si>
  <si>
    <t>7. ЗАЩИТЕНИ ЖИЛИЩА</t>
  </si>
  <si>
    <t>8. ДР.СЛУЖБИ И ДЕЙН.ПО СОЦ.ОСИГ.</t>
  </si>
  <si>
    <t>8. ДОМОВЕ ЗА ВЪЗРАСТНИ С ПСИХ.РАЗСТР.</t>
  </si>
  <si>
    <t>VІ.ЖИЛ.СТРОИТ., БКС И ОП. ОК.СРЕДА</t>
  </si>
  <si>
    <t>1. ОСВЕТЛЕНИЕ УЛИЦИ И ПЛОЩАДИ</t>
  </si>
  <si>
    <t>2. ИЗГРАЖДАНЕ, РЕМОНТ И ПОДДЪРЖАНЕ
 НА УЛИЧНАТА МРЕЖА</t>
  </si>
  <si>
    <t>3. ДРУГИ ДЕЙН. ПО ЖИЛ. СТРОИТЕЛСТВО</t>
  </si>
  <si>
    <t>4. ОЗЕЛЕНЯВАНЕ</t>
  </si>
  <si>
    <t>4. ЧИСТОТА</t>
  </si>
  <si>
    <t>5. МЕЖДУНАРОДНИ ПРОГРАМИ</t>
  </si>
  <si>
    <t>5. ДРУГИ ДЕЙНОСТИ БЛАГОУСТР. И ООС</t>
  </si>
  <si>
    <t>VІІ.ПОЧ.ДЕЛО,КУЛТУРА И РЕЛИГ.ДЕЙН.</t>
  </si>
  <si>
    <t>1. ФИЗКУЛТУРА И СПОРТ</t>
  </si>
  <si>
    <t>2. МЕЖДУНАРОДНИ ПРОГРАМИ</t>
  </si>
  <si>
    <t>3. ОРКЕСТРИ И АНСАМБЛИ</t>
  </si>
  <si>
    <t>2. ЧИТАЛИЩА</t>
  </si>
  <si>
    <t>3. ИСТОРИЧЕСКИ МУЗЕЙ</t>
  </si>
  <si>
    <t>VІІІ.ИКОНОМ. ДЕЙНОСТИ И УСЛУГИ</t>
  </si>
  <si>
    <t>1. СЕЛСКО, ГОРСКО СТОПАНСТВО</t>
  </si>
  <si>
    <t>2. УПР.,КОНТР.И РЕГ.ДЕЙН.ТРАНСП.И ПЪТ.</t>
  </si>
  <si>
    <t>3. ПОДДЪРЖАНЕ И РЕМОНТ ПЪТИЩА</t>
  </si>
  <si>
    <t>4. ДРУГИ ДЕЙНОСТИ ПО ТРАНСПОРТА</t>
  </si>
  <si>
    <t>5. ДРУГИ ДЕЙНОСТИ ПО ТУРИЗМА</t>
  </si>
  <si>
    <t>6. ДРУГИ ДЕЙНОСТИ ИКОНОМИКА</t>
  </si>
  <si>
    <t>ІХ.РАЗХОДИ НЕКЛАСИФИЦ.В ДР.ФУНКЦИИ</t>
  </si>
  <si>
    <t>1. РАЗХОДИ ЗА ЛИХВИ</t>
  </si>
  <si>
    <t>резерв</t>
  </si>
  <si>
    <t>за разходите по функции и дейности към Общинска администрация по бюджет 2015 г. и  бюджет 2016 г.</t>
  </si>
  <si>
    <t xml:space="preserve"> УТОЧНЕН ПЛАН 2015 Г.</t>
  </si>
  <si>
    <t xml:space="preserve">  ИЗПЪЛНЕНИЕ 2015 Г.</t>
  </si>
  <si>
    <t xml:space="preserve">     БЮДЖЕТ 2016 Г.</t>
  </si>
  <si>
    <t>3. КУЛТУРНИ ДЕЙНОСТИ 732</t>
  </si>
  <si>
    <t>5. ОБРЕДНИ ДОМОВЕ И ЗАЛИ</t>
  </si>
  <si>
    <t>6. ДРУГИ ДЕЙНОСТИ КУЛТУРА</t>
  </si>
  <si>
    <t>4. РАДИОТРАНСЛАЦИОННИ ВЪЗЛИ 741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</si>
</sst>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#,##0.0"/>
    <numFmt numFmtId="166" formatCode="0.0"/>
  </numFmts>
  <fonts count="25"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4"/>
      <name val="Tahoma"/>
      <family val="2"/>
    </font>
    <font>
      <i/>
      <sz val="10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20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24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24" borderId="11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1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1" fillId="10" borderId="0" xfId="0" applyFont="1" applyFill="1" applyAlignment="1">
      <alignment/>
    </xf>
    <xf numFmtId="0" fontId="1" fillId="24" borderId="11" xfId="0" applyFont="1" applyFill="1" applyBorder="1" applyAlignment="1">
      <alignment horizontal="center"/>
    </xf>
    <xf numFmtId="0" fontId="1" fillId="21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5"/>
  <sheetViews>
    <sheetView tabSelected="1" zoomScalePageLayoutView="0" workbookViewId="0" topLeftCell="A1">
      <selection activeCell="K100" sqref="K100"/>
    </sheetView>
  </sheetViews>
  <sheetFormatPr defaultColWidth="9.140625" defaultRowHeight="15"/>
  <cols>
    <col min="1" max="1" width="39.421875" style="1" customWidth="1"/>
    <col min="2" max="2" width="9.28125" style="1" hidden="1" customWidth="1"/>
    <col min="3" max="3" width="7.8515625" style="1" hidden="1" customWidth="1"/>
    <col min="4" max="4" width="9.00390625" style="1" hidden="1" customWidth="1"/>
    <col min="5" max="5" width="8.8515625" style="0" hidden="1" customWidth="1"/>
    <col min="6" max="6" width="9.140625" style="1" customWidth="1"/>
    <col min="7" max="7" width="9.57421875" style="1" customWidth="1"/>
    <col min="8" max="8" width="8.8515625" style="1" customWidth="1"/>
    <col min="9" max="9" width="9.00390625" style="1" customWidth="1"/>
    <col min="10" max="10" width="8.8515625" style="1" customWidth="1"/>
    <col min="11" max="11" width="7.7109375" style="1" customWidth="1"/>
    <col min="12" max="12" width="8.8515625" style="32" customWidth="1"/>
    <col min="13" max="13" width="8.8515625" style="1" customWidth="1"/>
    <col min="14" max="14" width="9.140625" style="13" customWidth="1"/>
    <col min="15" max="15" width="7.7109375" style="1" customWidth="1"/>
    <col min="16" max="16" width="9.00390625" style="13" customWidth="1"/>
    <col min="17" max="17" width="9.28125" style="13" customWidth="1"/>
    <col min="18" max="18" width="7.57421875" style="1" hidden="1" customWidth="1"/>
    <col min="19" max="19" width="8.8515625" style="1" customWidth="1"/>
    <col min="20" max="20" width="9.00390625" style="1" customWidth="1"/>
    <col min="21" max="21" width="8.7109375" style="1" customWidth="1"/>
  </cols>
  <sheetData>
    <row r="1" spans="12:16" ht="14.25">
      <c r="L1" s="13"/>
      <c r="P1" s="13" t="s">
        <v>12</v>
      </c>
    </row>
    <row r="2" ht="14.25">
      <c r="L2" s="13"/>
    </row>
    <row r="3" ht="14.25">
      <c r="L3" s="13"/>
    </row>
    <row r="4" ht="14.25">
      <c r="L4" s="13"/>
    </row>
    <row r="5" spans="1:21" s="16" customFormat="1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15"/>
    </row>
    <row r="6" spans="1:21" s="16" customFormat="1" ht="18">
      <c r="A6" s="35" t="s">
        <v>77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15"/>
    </row>
    <row r="7" ht="9.75" customHeight="1">
      <c r="L7" s="13"/>
    </row>
    <row r="8" spans="1:21" s="19" customFormat="1" ht="13.5" customHeight="1">
      <c r="A8" s="36" t="s">
        <v>13</v>
      </c>
      <c r="B8" s="38" t="s">
        <v>14</v>
      </c>
      <c r="C8" s="39"/>
      <c r="D8" s="39"/>
      <c r="E8" s="40"/>
      <c r="F8" s="38" t="s">
        <v>78</v>
      </c>
      <c r="G8" s="39"/>
      <c r="H8" s="39"/>
      <c r="I8" s="40"/>
      <c r="J8" s="38" t="s">
        <v>79</v>
      </c>
      <c r="K8" s="39"/>
      <c r="L8" s="39"/>
      <c r="M8" s="40"/>
      <c r="N8" s="38" t="s">
        <v>80</v>
      </c>
      <c r="O8" s="39"/>
      <c r="P8" s="39"/>
      <c r="Q8" s="40"/>
      <c r="R8" s="17" t="s">
        <v>1</v>
      </c>
      <c r="S8" s="17" t="s">
        <v>1</v>
      </c>
      <c r="T8" s="17" t="s">
        <v>1</v>
      </c>
      <c r="U8" s="18" t="s">
        <v>7</v>
      </c>
    </row>
    <row r="9" spans="1:21" s="5" customFormat="1" ht="14.25" customHeight="1">
      <c r="A9" s="37"/>
      <c r="B9" s="17" t="s">
        <v>8</v>
      </c>
      <c r="C9" s="17" t="s">
        <v>3</v>
      </c>
      <c r="D9" s="17" t="s">
        <v>9</v>
      </c>
      <c r="E9" s="17" t="s">
        <v>2</v>
      </c>
      <c r="F9" s="17" t="s">
        <v>8</v>
      </c>
      <c r="G9" s="17" t="s">
        <v>3</v>
      </c>
      <c r="H9" s="17" t="s">
        <v>9</v>
      </c>
      <c r="I9" s="17" t="s">
        <v>2</v>
      </c>
      <c r="J9" s="17" t="s">
        <v>8</v>
      </c>
      <c r="K9" s="17" t="s">
        <v>3</v>
      </c>
      <c r="L9" s="20" t="s">
        <v>9</v>
      </c>
      <c r="M9" s="17" t="s">
        <v>2</v>
      </c>
      <c r="N9" s="20" t="s">
        <v>8</v>
      </c>
      <c r="O9" s="17" t="s">
        <v>3</v>
      </c>
      <c r="P9" s="20" t="s">
        <v>9</v>
      </c>
      <c r="Q9" s="20" t="s">
        <v>2</v>
      </c>
      <c r="R9" s="11" t="s">
        <v>15</v>
      </c>
      <c r="S9" s="11" t="s">
        <v>16</v>
      </c>
      <c r="T9" s="21" t="s">
        <v>17</v>
      </c>
      <c r="U9" s="3" t="s">
        <v>18</v>
      </c>
    </row>
    <row r="10" spans="1:21" s="5" customFormat="1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2</v>
      </c>
      <c r="G10" s="11">
        <v>3</v>
      </c>
      <c r="H10" s="11">
        <v>4</v>
      </c>
      <c r="I10" s="11">
        <v>5</v>
      </c>
      <c r="J10" s="11">
        <v>6</v>
      </c>
      <c r="K10" s="11">
        <v>7</v>
      </c>
      <c r="L10" s="33">
        <v>8</v>
      </c>
      <c r="M10" s="11">
        <v>9</v>
      </c>
      <c r="N10" s="12">
        <v>10</v>
      </c>
      <c r="O10" s="4">
        <v>11</v>
      </c>
      <c r="P10" s="12">
        <v>12</v>
      </c>
      <c r="Q10" s="33">
        <v>13</v>
      </c>
      <c r="R10" s="4">
        <v>14</v>
      </c>
      <c r="S10" s="11">
        <v>14</v>
      </c>
      <c r="T10" s="4">
        <v>15</v>
      </c>
      <c r="U10" s="11">
        <v>16</v>
      </c>
    </row>
    <row r="11" spans="1:21" ht="14.25" customHeight="1">
      <c r="A11" s="8" t="s">
        <v>19</v>
      </c>
      <c r="B11" s="8">
        <f aca="true" t="shared" si="0" ref="B11:Q11">B13+B15+B16</f>
        <v>0</v>
      </c>
      <c r="C11" s="8">
        <f t="shared" si="0"/>
        <v>0</v>
      </c>
      <c r="D11" s="8">
        <f t="shared" si="0"/>
        <v>0</v>
      </c>
      <c r="E11" s="8">
        <f t="shared" si="0"/>
        <v>0</v>
      </c>
      <c r="F11" s="8">
        <f aca="true" t="shared" si="1" ref="F11:M11">F13+F15+F16+F12</f>
        <v>534959</v>
      </c>
      <c r="G11" s="22">
        <f t="shared" si="1"/>
        <v>0</v>
      </c>
      <c r="H11" s="22">
        <f t="shared" si="1"/>
        <v>463320</v>
      </c>
      <c r="I11" s="8">
        <f t="shared" si="1"/>
        <v>998279</v>
      </c>
      <c r="J11" s="8">
        <f t="shared" si="1"/>
        <v>532953</v>
      </c>
      <c r="K11" s="8">
        <f t="shared" si="1"/>
        <v>0</v>
      </c>
      <c r="L11" s="22">
        <f t="shared" si="1"/>
        <v>413850</v>
      </c>
      <c r="M11" s="8">
        <f t="shared" si="1"/>
        <v>946803</v>
      </c>
      <c r="N11" s="22">
        <f t="shared" si="0"/>
        <v>412326</v>
      </c>
      <c r="O11" s="8">
        <f t="shared" si="0"/>
        <v>0</v>
      </c>
      <c r="P11" s="22">
        <f t="shared" si="0"/>
        <v>495327</v>
      </c>
      <c r="Q11" s="22">
        <f t="shared" si="0"/>
        <v>907653</v>
      </c>
      <c r="R11" s="23" t="e">
        <f>Q11/E11*100</f>
        <v>#DIV/0!</v>
      </c>
      <c r="S11" s="23">
        <f aca="true" t="shared" si="2" ref="S11:S37">Q11/I11*100</f>
        <v>90.92177637714506</v>
      </c>
      <c r="T11" s="24">
        <f>Q11/M11*100</f>
        <v>95.86503211333297</v>
      </c>
      <c r="U11" s="24">
        <f>M11/I11*100</f>
        <v>94.84352570774303</v>
      </c>
    </row>
    <row r="12" spans="1:21" s="14" customFormat="1" ht="12.75">
      <c r="A12" s="25" t="s">
        <v>20</v>
      </c>
      <c r="B12" s="25"/>
      <c r="C12" s="25"/>
      <c r="D12" s="25"/>
      <c r="E12" s="25"/>
      <c r="F12" s="25">
        <v>74282</v>
      </c>
      <c r="G12" s="26"/>
      <c r="H12" s="26"/>
      <c r="I12" s="25">
        <f>F12+H12+G12</f>
        <v>74282</v>
      </c>
      <c r="J12" s="25">
        <v>72502</v>
      </c>
      <c r="K12" s="25"/>
      <c r="L12" s="26"/>
      <c r="M12" s="25">
        <f>J12+L12+K12</f>
        <v>72502</v>
      </c>
      <c r="N12" s="26"/>
      <c r="O12" s="25"/>
      <c r="P12" s="26"/>
      <c r="Q12" s="26">
        <f>N12+P12+O12</f>
        <v>0</v>
      </c>
      <c r="R12" s="27"/>
      <c r="S12" s="28">
        <f>Q12/I12*100</f>
        <v>0</v>
      </c>
      <c r="T12" s="28">
        <f>Q12/M12*100</f>
        <v>0</v>
      </c>
      <c r="U12" s="28">
        <f>M12/I12*100</f>
        <v>97.60372634016316</v>
      </c>
    </row>
    <row r="13" spans="1:21" s="2" customFormat="1" ht="12.75">
      <c r="A13" s="25" t="s">
        <v>21</v>
      </c>
      <c r="B13" s="25"/>
      <c r="C13" s="25"/>
      <c r="D13" s="25"/>
      <c r="E13" s="25">
        <f>SUM(B13:D13)</f>
        <v>0</v>
      </c>
      <c r="F13" s="25">
        <v>460677</v>
      </c>
      <c r="G13" s="26"/>
      <c r="H13" s="26">
        <v>368935</v>
      </c>
      <c r="I13" s="25">
        <f>F13+H13+G13</f>
        <v>829612</v>
      </c>
      <c r="J13" s="25">
        <v>460451</v>
      </c>
      <c r="K13" s="25"/>
      <c r="L13" s="26">
        <v>342246</v>
      </c>
      <c r="M13" s="25">
        <f>J13+L13+K13</f>
        <v>802697</v>
      </c>
      <c r="N13" s="26">
        <v>412326</v>
      </c>
      <c r="O13" s="25"/>
      <c r="P13" s="26">
        <v>400575</v>
      </c>
      <c r="Q13" s="26">
        <f>N13+P13+O13</f>
        <v>812901</v>
      </c>
      <c r="R13" s="28">
        <v>0</v>
      </c>
      <c r="S13" s="28">
        <f t="shared" si="2"/>
        <v>97.98568487437501</v>
      </c>
      <c r="T13" s="28">
        <f>Q13/M13*100</f>
        <v>101.27121441839199</v>
      </c>
      <c r="U13" s="28">
        <f aca="true" t="shared" si="3" ref="U13:U89">M13/I13*100</f>
        <v>96.75571230888657</v>
      </c>
    </row>
    <row r="14" spans="1:21" s="2" customFormat="1" ht="12.75" hidden="1">
      <c r="A14" s="8"/>
      <c r="B14" s="25"/>
      <c r="C14" s="25"/>
      <c r="D14" s="25"/>
      <c r="E14" s="25"/>
      <c r="F14" s="25"/>
      <c r="G14" s="26"/>
      <c r="H14" s="26"/>
      <c r="I14" s="25"/>
      <c r="J14" s="25"/>
      <c r="K14" s="25"/>
      <c r="L14" s="26"/>
      <c r="M14" s="25"/>
      <c r="N14" s="26"/>
      <c r="O14" s="25"/>
      <c r="P14" s="26"/>
      <c r="Q14" s="26"/>
      <c r="R14" s="28"/>
      <c r="S14" s="28"/>
      <c r="T14" s="28"/>
      <c r="U14" s="28"/>
    </row>
    <row r="15" spans="1:21" ht="14.25">
      <c r="A15" s="25" t="s">
        <v>23</v>
      </c>
      <c r="B15" s="25"/>
      <c r="C15" s="25"/>
      <c r="D15" s="25"/>
      <c r="E15" s="25">
        <f>SUM(B15:D15)</f>
        <v>0</v>
      </c>
      <c r="F15" s="25"/>
      <c r="G15" s="26"/>
      <c r="H15" s="26">
        <v>94385</v>
      </c>
      <c r="I15" s="25">
        <f>F15+H15+G15</f>
        <v>94385</v>
      </c>
      <c r="J15" s="25"/>
      <c r="K15" s="25"/>
      <c r="L15" s="26">
        <v>71604</v>
      </c>
      <c r="M15" s="25">
        <f>J15+L15+K15</f>
        <v>71604</v>
      </c>
      <c r="N15" s="26"/>
      <c r="O15" s="25"/>
      <c r="P15" s="26">
        <v>94752</v>
      </c>
      <c r="Q15" s="26">
        <f>N15+P15+O15</f>
        <v>94752</v>
      </c>
      <c r="R15" s="28" t="e">
        <f>Q15/E15*100</f>
        <v>#DIV/0!</v>
      </c>
      <c r="S15" s="28">
        <f t="shared" si="2"/>
        <v>100.38883297134078</v>
      </c>
      <c r="T15" s="28">
        <f>Q15/M15*100</f>
        <v>132.3278029160382</v>
      </c>
      <c r="U15" s="28">
        <f t="shared" si="3"/>
        <v>75.86374953647295</v>
      </c>
    </row>
    <row r="16" spans="1:21" ht="25.5" hidden="1">
      <c r="A16" s="7" t="s">
        <v>24</v>
      </c>
      <c r="B16" s="25"/>
      <c r="C16" s="25"/>
      <c r="D16" s="25"/>
      <c r="E16" s="25">
        <f>SUM(B16:D16)</f>
        <v>0</v>
      </c>
      <c r="F16" s="25"/>
      <c r="G16" s="26"/>
      <c r="H16" s="26"/>
      <c r="I16" s="25">
        <f>F16+H16+G16</f>
        <v>0</v>
      </c>
      <c r="J16" s="25"/>
      <c r="K16" s="25"/>
      <c r="L16" s="26"/>
      <c r="M16" s="25">
        <f>J16+L16+K16</f>
        <v>0</v>
      </c>
      <c r="N16" s="26"/>
      <c r="O16" s="25"/>
      <c r="P16" s="26"/>
      <c r="Q16" s="26">
        <f>N16+P16+O16</f>
        <v>0</v>
      </c>
      <c r="R16" s="28" t="e">
        <f>Q16/E16*100</f>
        <v>#DIV/0!</v>
      </c>
      <c r="S16" s="28" t="e">
        <f t="shared" si="2"/>
        <v>#DIV/0!</v>
      </c>
      <c r="T16" s="28">
        <v>0</v>
      </c>
      <c r="U16" s="28" t="e">
        <f t="shared" si="3"/>
        <v>#DIV/0!</v>
      </c>
    </row>
    <row r="17" spans="1:21" ht="14.25">
      <c r="A17" s="8" t="s">
        <v>25</v>
      </c>
      <c r="B17" s="8">
        <f aca="true" t="shared" si="4" ref="B17:Q17">B19+B20+B18+B22+B21</f>
        <v>0</v>
      </c>
      <c r="C17" s="8">
        <f t="shared" si="4"/>
        <v>0</v>
      </c>
      <c r="D17" s="8">
        <f t="shared" si="4"/>
        <v>0</v>
      </c>
      <c r="E17" s="8">
        <f t="shared" si="4"/>
        <v>0</v>
      </c>
      <c r="F17" s="8">
        <f t="shared" si="4"/>
        <v>104114</v>
      </c>
      <c r="G17" s="22">
        <f t="shared" si="4"/>
        <v>0</v>
      </c>
      <c r="H17" s="22">
        <f t="shared" si="4"/>
        <v>1200</v>
      </c>
      <c r="I17" s="8">
        <f t="shared" si="4"/>
        <v>105314</v>
      </c>
      <c r="J17" s="8">
        <f t="shared" si="4"/>
        <v>71517</v>
      </c>
      <c r="K17" s="8">
        <f t="shared" si="4"/>
        <v>0</v>
      </c>
      <c r="L17" s="22">
        <f t="shared" si="4"/>
        <v>0</v>
      </c>
      <c r="M17" s="8">
        <f t="shared" si="4"/>
        <v>71517</v>
      </c>
      <c r="N17" s="22">
        <f t="shared" si="4"/>
        <v>133547</v>
      </c>
      <c r="O17" s="8">
        <f t="shared" si="4"/>
        <v>0</v>
      </c>
      <c r="P17" s="22">
        <f t="shared" si="4"/>
        <v>0</v>
      </c>
      <c r="Q17" s="22">
        <f t="shared" si="4"/>
        <v>133547</v>
      </c>
      <c r="R17" s="24" t="e">
        <f>Q17/E17*100</f>
        <v>#DIV/0!</v>
      </c>
      <c r="S17" s="24">
        <f t="shared" si="2"/>
        <v>126.8084015420552</v>
      </c>
      <c r="T17" s="24">
        <f>Q17/M17*100</f>
        <v>186.73462253729883</v>
      </c>
      <c r="U17" s="24">
        <f t="shared" si="3"/>
        <v>67.90835026682113</v>
      </c>
    </row>
    <row r="18" spans="1:21" s="2" customFormat="1" ht="12.75" hidden="1">
      <c r="A18" s="25" t="s">
        <v>26</v>
      </c>
      <c r="B18" s="25"/>
      <c r="C18" s="25"/>
      <c r="D18" s="25"/>
      <c r="E18" s="25">
        <f>SUM(B18:D18)</f>
        <v>0</v>
      </c>
      <c r="F18" s="25"/>
      <c r="G18" s="26"/>
      <c r="H18" s="26"/>
      <c r="I18" s="25">
        <f aca="true" t="shared" si="5" ref="I18:I85">F18+H18+G18</f>
        <v>0</v>
      </c>
      <c r="J18" s="25"/>
      <c r="K18" s="25"/>
      <c r="L18" s="26"/>
      <c r="M18" s="25">
        <f aca="true" t="shared" si="6" ref="M18:M74">J18+L18+K18</f>
        <v>0</v>
      </c>
      <c r="N18" s="26"/>
      <c r="O18" s="25"/>
      <c r="P18" s="26"/>
      <c r="Q18" s="26">
        <f aca="true" t="shared" si="7" ref="Q18:Q74">N18+P18+O18</f>
        <v>0</v>
      </c>
      <c r="R18" s="28">
        <v>0</v>
      </c>
      <c r="S18" s="28" t="e">
        <f t="shared" si="2"/>
        <v>#DIV/0!</v>
      </c>
      <c r="T18" s="28">
        <v>0</v>
      </c>
      <c r="U18" s="28" t="e">
        <f t="shared" si="3"/>
        <v>#DIV/0!</v>
      </c>
    </row>
    <row r="19" spans="1:21" s="2" customFormat="1" ht="12.75">
      <c r="A19" s="25" t="s">
        <v>27</v>
      </c>
      <c r="B19" s="25"/>
      <c r="C19" s="25"/>
      <c r="D19" s="25"/>
      <c r="E19" s="25">
        <f>SUM(B19:D19)</f>
        <v>0</v>
      </c>
      <c r="F19" s="25">
        <v>31205</v>
      </c>
      <c r="G19" s="26"/>
      <c r="H19" s="26"/>
      <c r="I19" s="25">
        <f t="shared" si="5"/>
        <v>31205</v>
      </c>
      <c r="J19" s="25">
        <v>20182</v>
      </c>
      <c r="K19" s="25"/>
      <c r="L19" s="26"/>
      <c r="M19" s="25">
        <f t="shared" si="6"/>
        <v>20182</v>
      </c>
      <c r="N19" s="26">
        <v>38173</v>
      </c>
      <c r="O19" s="25"/>
      <c r="P19" s="26"/>
      <c r="Q19" s="26">
        <f t="shared" si="7"/>
        <v>38173</v>
      </c>
      <c r="R19" s="28">
        <v>0</v>
      </c>
      <c r="S19" s="28">
        <f t="shared" si="2"/>
        <v>122.32975484697965</v>
      </c>
      <c r="T19" s="28">
        <v>0</v>
      </c>
      <c r="U19" s="28">
        <f t="shared" si="3"/>
        <v>64.67553276718475</v>
      </c>
    </row>
    <row r="20" spans="1:21" s="2" customFormat="1" ht="12.75">
      <c r="A20" s="29" t="s">
        <v>28</v>
      </c>
      <c r="B20" s="25"/>
      <c r="C20" s="25"/>
      <c r="D20" s="25"/>
      <c r="E20" s="25">
        <f>SUM(B20:D20)</f>
        <v>0</v>
      </c>
      <c r="F20" s="25">
        <v>72909</v>
      </c>
      <c r="G20" s="26"/>
      <c r="H20" s="26"/>
      <c r="I20" s="25">
        <f t="shared" si="5"/>
        <v>72909</v>
      </c>
      <c r="J20" s="25">
        <v>51335</v>
      </c>
      <c r="K20" s="25"/>
      <c r="L20" s="26"/>
      <c r="M20" s="25">
        <f t="shared" si="6"/>
        <v>51335</v>
      </c>
      <c r="N20" s="26">
        <v>95374</v>
      </c>
      <c r="O20" s="25"/>
      <c r="P20" s="26"/>
      <c r="Q20" s="26">
        <f t="shared" si="7"/>
        <v>95374</v>
      </c>
      <c r="R20" s="28">
        <v>0</v>
      </c>
      <c r="S20" s="28">
        <f t="shared" si="2"/>
        <v>130.8123825590805</v>
      </c>
      <c r="T20" s="28">
        <v>0</v>
      </c>
      <c r="U20" s="28">
        <f t="shared" si="3"/>
        <v>70.40968879013565</v>
      </c>
    </row>
    <row r="21" spans="1:21" s="2" customFormat="1" ht="24.75" customHeight="1" hidden="1">
      <c r="A21" s="30" t="s">
        <v>29</v>
      </c>
      <c r="B21" s="25"/>
      <c r="C21" s="25"/>
      <c r="D21" s="25"/>
      <c r="E21" s="25">
        <f>SUM(B21:D21)</f>
        <v>0</v>
      </c>
      <c r="F21" s="25"/>
      <c r="G21" s="26"/>
      <c r="H21" s="26"/>
      <c r="I21" s="25">
        <f t="shared" si="5"/>
        <v>0</v>
      </c>
      <c r="J21" s="25"/>
      <c r="K21" s="25"/>
      <c r="L21" s="26"/>
      <c r="M21" s="25">
        <f t="shared" si="6"/>
        <v>0</v>
      </c>
      <c r="N21" s="26"/>
      <c r="O21" s="25"/>
      <c r="P21" s="26"/>
      <c r="Q21" s="26">
        <f t="shared" si="7"/>
        <v>0</v>
      </c>
      <c r="R21" s="28">
        <v>0</v>
      </c>
      <c r="S21" s="24" t="e">
        <f t="shared" si="2"/>
        <v>#DIV/0!</v>
      </c>
      <c r="T21" s="28">
        <v>0</v>
      </c>
      <c r="U21" s="28" t="e">
        <f t="shared" si="3"/>
        <v>#DIV/0!</v>
      </c>
    </row>
    <row r="22" spans="1:21" s="2" customFormat="1" ht="12.75">
      <c r="A22" s="25" t="s">
        <v>30</v>
      </c>
      <c r="B22" s="25"/>
      <c r="C22" s="25"/>
      <c r="D22" s="25"/>
      <c r="E22" s="25">
        <f>SUM(B22:D22)</f>
        <v>0</v>
      </c>
      <c r="F22" s="25"/>
      <c r="G22" s="26"/>
      <c r="H22" s="26">
        <v>1200</v>
      </c>
      <c r="I22" s="25">
        <f t="shared" si="5"/>
        <v>1200</v>
      </c>
      <c r="J22" s="25"/>
      <c r="K22" s="25"/>
      <c r="L22" s="26"/>
      <c r="M22" s="25">
        <f t="shared" si="6"/>
        <v>0</v>
      </c>
      <c r="N22" s="26"/>
      <c r="O22" s="25"/>
      <c r="P22" s="26"/>
      <c r="Q22" s="26">
        <f t="shared" si="7"/>
        <v>0</v>
      </c>
      <c r="R22" s="28">
        <v>0</v>
      </c>
      <c r="S22" s="24">
        <f t="shared" si="2"/>
        <v>0</v>
      </c>
      <c r="T22" s="28">
        <v>0</v>
      </c>
      <c r="U22" s="28">
        <f t="shared" si="3"/>
        <v>0</v>
      </c>
    </row>
    <row r="23" spans="1:21" s="6" customFormat="1" ht="12.75">
      <c r="A23" s="8" t="s">
        <v>31</v>
      </c>
      <c r="B23" s="8">
        <f aca="true" t="shared" si="8" ref="B23:I23">B24+B26+B32+B31</f>
        <v>0</v>
      </c>
      <c r="C23" s="8">
        <f t="shared" si="8"/>
        <v>0</v>
      </c>
      <c r="D23" s="8">
        <f t="shared" si="8"/>
        <v>0</v>
      </c>
      <c r="E23" s="8">
        <f t="shared" si="8"/>
        <v>0</v>
      </c>
      <c r="F23" s="8">
        <f>F24+F26+F32+F31+F29+F28</f>
        <v>113931</v>
      </c>
      <c r="G23" s="22">
        <f>G24+G26+G32+G31+G29+G28</f>
        <v>0</v>
      </c>
      <c r="H23" s="22">
        <f>H24+H26+H32+H31+H29+H28</f>
        <v>0</v>
      </c>
      <c r="I23" s="8">
        <f t="shared" si="8"/>
        <v>113931</v>
      </c>
      <c r="J23" s="8">
        <f>J24+J26+J32+J31+J29+J28</f>
        <v>91418</v>
      </c>
      <c r="K23" s="8">
        <f>K24+K26+K32+K31+K29+K28</f>
        <v>0</v>
      </c>
      <c r="L23" s="22">
        <f>L24+L26+L32+L31+L29+L28</f>
        <v>0</v>
      </c>
      <c r="M23" s="8">
        <f>M24+M26+M32+M31+M29+M28</f>
        <v>91418</v>
      </c>
      <c r="N23" s="22">
        <f>N24+N26+N28+N29+N31+N32</f>
        <v>152684</v>
      </c>
      <c r="O23" s="8">
        <f>O24+O26+O32+O31</f>
        <v>0</v>
      </c>
      <c r="P23" s="22">
        <f>P24+P26+P32+P31</f>
        <v>0</v>
      </c>
      <c r="Q23" s="22">
        <f>Q24+Q26+Q32+Q31+Q28+Q29</f>
        <v>152684</v>
      </c>
      <c r="R23" s="24" t="e">
        <f>Q23/E23*100</f>
        <v>#DIV/0!</v>
      </c>
      <c r="S23" s="24">
        <f t="shared" si="2"/>
        <v>134.01444734093442</v>
      </c>
      <c r="T23" s="24">
        <f>Q23/M23*100</f>
        <v>167.01743639108273</v>
      </c>
      <c r="U23" s="24">
        <f t="shared" si="3"/>
        <v>80.23979426143895</v>
      </c>
    </row>
    <row r="24" spans="1:21" s="2" customFormat="1" ht="12.75">
      <c r="A24" s="25" t="s">
        <v>32</v>
      </c>
      <c r="B24" s="25"/>
      <c r="C24" s="25"/>
      <c r="D24" s="25"/>
      <c r="E24" s="25">
        <f>SUM(B24:D24)</f>
        <v>0</v>
      </c>
      <c r="F24" s="25">
        <v>51496</v>
      </c>
      <c r="G24" s="26"/>
      <c r="H24" s="26"/>
      <c r="I24" s="25">
        <f t="shared" si="5"/>
        <v>51496</v>
      </c>
      <c r="J24" s="25">
        <v>51476</v>
      </c>
      <c r="K24" s="25"/>
      <c r="L24" s="26"/>
      <c r="M24" s="25">
        <f t="shared" si="6"/>
        <v>51476</v>
      </c>
      <c r="N24" s="26">
        <v>25376</v>
      </c>
      <c r="O24" s="25"/>
      <c r="P24" s="26"/>
      <c r="Q24" s="26">
        <f t="shared" si="7"/>
        <v>25376</v>
      </c>
      <c r="R24" s="28">
        <v>0</v>
      </c>
      <c r="S24" s="28">
        <f t="shared" si="2"/>
        <v>49.27761379524623</v>
      </c>
      <c r="T24" s="28">
        <v>0</v>
      </c>
      <c r="U24" s="28">
        <f t="shared" si="3"/>
        <v>99.96116203200248</v>
      </c>
    </row>
    <row r="25" spans="1:21" s="2" customFormat="1" ht="12.75" hidden="1">
      <c r="A25" s="8"/>
      <c r="B25" s="25"/>
      <c r="C25" s="25"/>
      <c r="D25" s="25"/>
      <c r="E25" s="25"/>
      <c r="F25" s="25"/>
      <c r="G25" s="26"/>
      <c r="H25" s="26"/>
      <c r="I25" s="25"/>
      <c r="J25" s="25"/>
      <c r="K25" s="25"/>
      <c r="L25" s="26"/>
      <c r="M25" s="25"/>
      <c r="N25" s="26"/>
      <c r="O25" s="25"/>
      <c r="P25" s="26"/>
      <c r="Q25" s="26"/>
      <c r="R25" s="28"/>
      <c r="S25" s="28"/>
      <c r="T25" s="28"/>
      <c r="U25" s="28"/>
    </row>
    <row r="26" spans="1:21" s="2" customFormat="1" ht="12.75">
      <c r="A26" s="25" t="s">
        <v>33</v>
      </c>
      <c r="B26" s="25"/>
      <c r="C26" s="25"/>
      <c r="D26" s="25"/>
      <c r="E26" s="25">
        <f>SUM(B26:D26)</f>
        <v>0</v>
      </c>
      <c r="F26" s="25">
        <v>1343</v>
      </c>
      <c r="G26" s="26"/>
      <c r="H26" s="26"/>
      <c r="I26" s="25">
        <f t="shared" si="5"/>
        <v>1343</v>
      </c>
      <c r="J26" s="25"/>
      <c r="K26" s="25"/>
      <c r="L26" s="26"/>
      <c r="M26" s="25">
        <f t="shared" si="6"/>
        <v>0</v>
      </c>
      <c r="N26" s="26">
        <v>66006</v>
      </c>
      <c r="O26" s="25"/>
      <c r="P26" s="26"/>
      <c r="Q26" s="26">
        <f t="shared" si="7"/>
        <v>66006</v>
      </c>
      <c r="R26" s="28">
        <v>0</v>
      </c>
      <c r="S26" s="28">
        <v>0</v>
      </c>
      <c r="T26" s="28">
        <v>0</v>
      </c>
      <c r="U26" s="28">
        <v>0</v>
      </c>
    </row>
    <row r="27" spans="1:21" s="2" customFormat="1" ht="12.75" hidden="1">
      <c r="A27" s="8"/>
      <c r="B27" s="25"/>
      <c r="C27" s="25"/>
      <c r="D27" s="25"/>
      <c r="E27" s="25"/>
      <c r="F27" s="25"/>
      <c r="G27" s="26"/>
      <c r="H27" s="26"/>
      <c r="I27" s="25"/>
      <c r="J27" s="25"/>
      <c r="K27" s="25"/>
      <c r="L27" s="26"/>
      <c r="M27" s="25"/>
      <c r="N27" s="26"/>
      <c r="O27" s="25"/>
      <c r="P27" s="26"/>
      <c r="Q27" s="26"/>
      <c r="R27" s="28"/>
      <c r="S27" s="28"/>
      <c r="T27" s="28"/>
      <c r="U27" s="28"/>
    </row>
    <row r="28" spans="1:21" s="2" customFormat="1" ht="12.75">
      <c r="A28" s="25" t="s">
        <v>34</v>
      </c>
      <c r="B28" s="25"/>
      <c r="C28" s="25"/>
      <c r="D28" s="25"/>
      <c r="E28" s="25"/>
      <c r="F28" s="25"/>
      <c r="G28" s="26"/>
      <c r="H28" s="26"/>
      <c r="I28" s="25">
        <f t="shared" si="5"/>
        <v>0</v>
      </c>
      <c r="J28" s="25"/>
      <c r="K28" s="25"/>
      <c r="L28" s="26"/>
      <c r="M28" s="25">
        <f t="shared" si="6"/>
        <v>0</v>
      </c>
      <c r="N28" s="26"/>
      <c r="O28" s="25"/>
      <c r="P28" s="26"/>
      <c r="Q28" s="26">
        <f t="shared" si="7"/>
        <v>0</v>
      </c>
      <c r="R28" s="28"/>
      <c r="S28" s="28">
        <v>0</v>
      </c>
      <c r="T28" s="28">
        <v>0</v>
      </c>
      <c r="U28" s="28">
        <v>0</v>
      </c>
    </row>
    <row r="29" spans="1:21" s="2" customFormat="1" ht="12.75">
      <c r="A29" s="25" t="s">
        <v>35</v>
      </c>
      <c r="B29" s="25"/>
      <c r="C29" s="25"/>
      <c r="D29" s="25"/>
      <c r="E29" s="25"/>
      <c r="F29" s="25"/>
      <c r="G29" s="26"/>
      <c r="H29" s="26"/>
      <c r="I29" s="25">
        <f t="shared" si="5"/>
        <v>0</v>
      </c>
      <c r="J29" s="25"/>
      <c r="K29" s="25"/>
      <c r="L29" s="26"/>
      <c r="M29" s="25">
        <f t="shared" si="6"/>
        <v>0</v>
      </c>
      <c r="N29" s="26">
        <v>40152</v>
      </c>
      <c r="O29" s="25"/>
      <c r="P29" s="26"/>
      <c r="Q29" s="26">
        <f t="shared" si="7"/>
        <v>40152</v>
      </c>
      <c r="R29" s="28"/>
      <c r="S29" s="28">
        <v>0</v>
      </c>
      <c r="T29" s="28">
        <v>0</v>
      </c>
      <c r="U29" s="28">
        <v>0</v>
      </c>
    </row>
    <row r="30" spans="1:21" s="2" customFormat="1" ht="12.75" hidden="1">
      <c r="A30" s="8"/>
      <c r="B30" s="25"/>
      <c r="C30" s="25"/>
      <c r="D30" s="25"/>
      <c r="E30" s="25"/>
      <c r="F30" s="25"/>
      <c r="G30" s="26"/>
      <c r="H30" s="26"/>
      <c r="I30" s="25"/>
      <c r="J30" s="25"/>
      <c r="K30" s="25"/>
      <c r="L30" s="26"/>
      <c r="M30" s="25"/>
      <c r="N30" s="26"/>
      <c r="O30" s="25"/>
      <c r="P30" s="26"/>
      <c r="Q30" s="26"/>
      <c r="R30" s="28"/>
      <c r="S30" s="28"/>
      <c r="T30" s="28"/>
      <c r="U30" s="28"/>
    </row>
    <row r="31" spans="1:21" s="2" customFormat="1" ht="12.75">
      <c r="A31" s="25" t="s">
        <v>36</v>
      </c>
      <c r="B31" s="25"/>
      <c r="C31" s="25"/>
      <c r="D31" s="25"/>
      <c r="E31" s="25"/>
      <c r="F31" s="25">
        <v>11108</v>
      </c>
      <c r="G31" s="26"/>
      <c r="H31" s="26"/>
      <c r="I31" s="25">
        <f t="shared" si="5"/>
        <v>11108</v>
      </c>
      <c r="J31" s="25">
        <v>8890</v>
      </c>
      <c r="K31" s="25"/>
      <c r="L31" s="26"/>
      <c r="M31" s="25">
        <f t="shared" si="6"/>
        <v>8890</v>
      </c>
      <c r="N31" s="26">
        <v>2218</v>
      </c>
      <c r="O31" s="25"/>
      <c r="P31" s="26"/>
      <c r="Q31" s="26">
        <f t="shared" si="7"/>
        <v>2218</v>
      </c>
      <c r="R31" s="28">
        <v>0</v>
      </c>
      <c r="S31" s="28">
        <f t="shared" si="2"/>
        <v>19.967590925459128</v>
      </c>
      <c r="T31" s="28">
        <v>0</v>
      </c>
      <c r="U31" s="28">
        <f t="shared" si="3"/>
        <v>80.03240907454087</v>
      </c>
    </row>
    <row r="32" spans="1:21" s="2" customFormat="1" ht="12.75">
      <c r="A32" s="25" t="s">
        <v>37</v>
      </c>
      <c r="B32" s="25"/>
      <c r="C32" s="25"/>
      <c r="D32" s="25"/>
      <c r="E32" s="25">
        <f>SUM(B32:D32)</f>
        <v>0</v>
      </c>
      <c r="F32" s="25">
        <v>49984</v>
      </c>
      <c r="G32" s="26"/>
      <c r="H32" s="26"/>
      <c r="I32" s="25">
        <f t="shared" si="5"/>
        <v>49984</v>
      </c>
      <c r="J32" s="25">
        <v>31052</v>
      </c>
      <c r="K32" s="25"/>
      <c r="L32" s="26"/>
      <c r="M32" s="25">
        <f t="shared" si="6"/>
        <v>31052</v>
      </c>
      <c r="N32" s="26">
        <v>18932</v>
      </c>
      <c r="O32" s="25"/>
      <c r="P32" s="26"/>
      <c r="Q32" s="26">
        <f t="shared" si="7"/>
        <v>18932</v>
      </c>
      <c r="R32" s="28">
        <v>0</v>
      </c>
      <c r="S32" s="28">
        <f t="shared" si="2"/>
        <v>37.876120358514726</v>
      </c>
      <c r="T32" s="28">
        <v>0</v>
      </c>
      <c r="U32" s="28">
        <f t="shared" si="3"/>
        <v>62.12387964148528</v>
      </c>
    </row>
    <row r="33" spans="1:21" s="2" customFormat="1" ht="12.75" hidden="1">
      <c r="A33" s="31" t="s">
        <v>22</v>
      </c>
      <c r="B33" s="25"/>
      <c r="C33" s="25"/>
      <c r="D33" s="25"/>
      <c r="E33" s="25">
        <f>SUM(B33:D33)</f>
        <v>0</v>
      </c>
      <c r="F33" s="25"/>
      <c r="G33" s="26"/>
      <c r="H33" s="26"/>
      <c r="I33" s="25"/>
      <c r="J33" s="25"/>
      <c r="K33" s="25"/>
      <c r="L33" s="26"/>
      <c r="M33" s="25"/>
      <c r="N33" s="26"/>
      <c r="O33" s="25"/>
      <c r="P33" s="26"/>
      <c r="Q33" s="26"/>
      <c r="R33" s="28" t="e">
        <f>Q33/E33*100</f>
        <v>#DIV/0!</v>
      </c>
      <c r="S33" s="28" t="e">
        <f t="shared" si="2"/>
        <v>#DIV/0!</v>
      </c>
      <c r="T33" s="28" t="e">
        <f>Q33/M33*100</f>
        <v>#DIV/0!</v>
      </c>
      <c r="U33" s="28" t="e">
        <f t="shared" si="3"/>
        <v>#DIV/0!</v>
      </c>
    </row>
    <row r="34" spans="1:21" ht="14.25">
      <c r="A34" s="8" t="s">
        <v>38</v>
      </c>
      <c r="B34" s="8">
        <f>B36+B35</f>
        <v>0</v>
      </c>
      <c r="C34" s="8">
        <f>C37+C35</f>
        <v>0</v>
      </c>
      <c r="D34" s="8">
        <f>D37+D35</f>
        <v>0</v>
      </c>
      <c r="E34" s="8">
        <f>E37+E35</f>
        <v>0</v>
      </c>
      <c r="F34" s="8">
        <f>F37+F35+F36</f>
        <v>18102</v>
      </c>
      <c r="G34" s="22">
        <f>G37+G35</f>
        <v>0</v>
      </c>
      <c r="H34" s="22">
        <f>SUM(H36:H38)</f>
        <v>21200</v>
      </c>
      <c r="I34" s="8">
        <f>I37+I35+I36</f>
        <v>39302</v>
      </c>
      <c r="J34" s="8">
        <f>J37+J35+J36</f>
        <v>12910</v>
      </c>
      <c r="K34" s="8">
        <f>K37+K35</f>
        <v>0</v>
      </c>
      <c r="L34" s="22">
        <f>SUM(L37:L38)</f>
        <v>20734</v>
      </c>
      <c r="M34" s="8">
        <f>M37+M35+M36</f>
        <v>33644</v>
      </c>
      <c r="N34" s="22">
        <f>N35+N36+N37</f>
        <v>20914</v>
      </c>
      <c r="O34" s="8">
        <f>O35+O36+O37</f>
        <v>0</v>
      </c>
      <c r="P34" s="22">
        <f>P35+P36+P37+P38</f>
        <v>34480</v>
      </c>
      <c r="Q34" s="22">
        <f>Q37+Q35+Q36+Q38</f>
        <v>55394</v>
      </c>
      <c r="R34" s="24" t="e">
        <f>Q34/E34*100</f>
        <v>#DIV/0!</v>
      </c>
      <c r="S34" s="24">
        <f t="shared" si="2"/>
        <v>140.94448119688565</v>
      </c>
      <c r="T34" s="24">
        <f>Q34/M34*100</f>
        <v>164.6474854357389</v>
      </c>
      <c r="U34" s="24">
        <f t="shared" si="3"/>
        <v>85.60378606686683</v>
      </c>
    </row>
    <row r="35" spans="1:21" s="2" customFormat="1" ht="12.75" hidden="1">
      <c r="A35" s="25" t="s">
        <v>39</v>
      </c>
      <c r="B35" s="25"/>
      <c r="C35" s="25"/>
      <c r="D35" s="25"/>
      <c r="E35" s="25">
        <f>SUM(B35:D35)</f>
        <v>0</v>
      </c>
      <c r="F35" s="25"/>
      <c r="G35" s="26"/>
      <c r="H35" s="26"/>
      <c r="I35" s="25">
        <f t="shared" si="5"/>
        <v>0</v>
      </c>
      <c r="J35" s="25"/>
      <c r="K35" s="25"/>
      <c r="L35" s="26"/>
      <c r="M35" s="25">
        <f t="shared" si="6"/>
        <v>0</v>
      </c>
      <c r="N35" s="26"/>
      <c r="O35" s="25"/>
      <c r="P35" s="26"/>
      <c r="Q35" s="26">
        <f t="shared" si="7"/>
        <v>0</v>
      </c>
      <c r="R35" s="28" t="e">
        <f>Q35/E35*100</f>
        <v>#DIV/0!</v>
      </c>
      <c r="S35" s="28" t="e">
        <f t="shared" si="2"/>
        <v>#DIV/0!</v>
      </c>
      <c r="T35" s="28" t="e">
        <f>Q35/M35*100</f>
        <v>#DIV/0!</v>
      </c>
      <c r="U35" s="28" t="e">
        <f t="shared" si="3"/>
        <v>#DIV/0!</v>
      </c>
    </row>
    <row r="36" spans="1:21" s="2" customFormat="1" ht="12.75">
      <c r="A36" s="25" t="s">
        <v>40</v>
      </c>
      <c r="B36" s="25"/>
      <c r="C36" s="25"/>
      <c r="D36" s="25"/>
      <c r="E36" s="25">
        <f>SUM(B36:D36)</f>
        <v>0</v>
      </c>
      <c r="F36" s="25">
        <v>18102</v>
      </c>
      <c r="G36" s="26"/>
      <c r="H36" s="26"/>
      <c r="I36" s="25">
        <f t="shared" si="5"/>
        <v>18102</v>
      </c>
      <c r="J36" s="25">
        <v>12910</v>
      </c>
      <c r="K36" s="25"/>
      <c r="L36" s="26"/>
      <c r="M36" s="25">
        <f t="shared" si="6"/>
        <v>12910</v>
      </c>
      <c r="N36" s="26">
        <v>20914</v>
      </c>
      <c r="O36" s="25"/>
      <c r="P36" s="26"/>
      <c r="Q36" s="26">
        <f t="shared" si="7"/>
        <v>20914</v>
      </c>
      <c r="R36" s="28" t="e">
        <f>Q36/E36*100</f>
        <v>#DIV/0!</v>
      </c>
      <c r="S36" s="28">
        <f t="shared" si="2"/>
        <v>115.5341951165617</v>
      </c>
      <c r="T36" s="28">
        <f>Q36/M36*100</f>
        <v>161.998450813323</v>
      </c>
      <c r="U36" s="28">
        <f t="shared" si="3"/>
        <v>71.3180863992929</v>
      </c>
    </row>
    <row r="37" spans="1:21" ht="14.25">
      <c r="A37" s="25" t="s">
        <v>41</v>
      </c>
      <c r="B37" s="25"/>
      <c r="C37" s="25"/>
      <c r="D37" s="25"/>
      <c r="E37" s="25">
        <f>SUM(B37:D37)</f>
        <v>0</v>
      </c>
      <c r="F37" s="25"/>
      <c r="G37" s="26"/>
      <c r="H37" s="26">
        <v>21200</v>
      </c>
      <c r="I37" s="25">
        <f t="shared" si="5"/>
        <v>21200</v>
      </c>
      <c r="J37" s="25"/>
      <c r="K37" s="25"/>
      <c r="L37" s="26">
        <v>20734</v>
      </c>
      <c r="M37" s="25">
        <f t="shared" si="6"/>
        <v>20734</v>
      </c>
      <c r="N37" s="26"/>
      <c r="O37" s="25"/>
      <c r="P37" s="26">
        <v>34480</v>
      </c>
      <c r="Q37" s="26">
        <f t="shared" si="7"/>
        <v>34480</v>
      </c>
      <c r="R37" s="28" t="e">
        <f>Q37/E37*100</f>
        <v>#DIV/0!</v>
      </c>
      <c r="S37" s="28">
        <f t="shared" si="2"/>
        <v>162.64150943396228</v>
      </c>
      <c r="T37" s="28">
        <f>Q37/M37*100</f>
        <v>166.296903636539</v>
      </c>
      <c r="U37" s="28">
        <f t="shared" si="3"/>
        <v>97.80188679245283</v>
      </c>
    </row>
    <row r="38" spans="1:21" ht="14.25" hidden="1">
      <c r="A38" s="25" t="s">
        <v>42</v>
      </c>
      <c r="B38" s="25"/>
      <c r="C38" s="25"/>
      <c r="D38" s="25"/>
      <c r="E38" s="25">
        <f>SUM(B38:D38)</f>
        <v>0</v>
      </c>
      <c r="F38" s="25"/>
      <c r="G38" s="26"/>
      <c r="H38" s="26"/>
      <c r="I38" s="25">
        <f t="shared" si="5"/>
        <v>0</v>
      </c>
      <c r="J38" s="25"/>
      <c r="K38" s="25"/>
      <c r="L38" s="26"/>
      <c r="M38" s="25">
        <f t="shared" si="6"/>
        <v>0</v>
      </c>
      <c r="N38" s="26"/>
      <c r="O38" s="25"/>
      <c r="P38" s="26"/>
      <c r="Q38" s="26">
        <f t="shared" si="7"/>
        <v>0</v>
      </c>
      <c r="R38" s="28"/>
      <c r="S38" s="28">
        <v>0</v>
      </c>
      <c r="T38" s="28">
        <v>0</v>
      </c>
      <c r="U38" s="28">
        <v>0</v>
      </c>
    </row>
    <row r="39" spans="1:21" ht="14.25">
      <c r="A39" s="8" t="s">
        <v>43</v>
      </c>
      <c r="B39" s="8" t="e">
        <f>B40+B41+B42+B44+B45+B46+#REF!+B49+B50+B51</f>
        <v>#REF!</v>
      </c>
      <c r="C39" s="8" t="e">
        <f>C40+C41+C42+C44+C45+C46+#REF!+C49+C50</f>
        <v>#REF!</v>
      </c>
      <c r="D39" s="8" t="e">
        <f>D40+D41+D42+D44+D45+D46+#REF!+D49+D50</f>
        <v>#REF!</v>
      </c>
      <c r="E39" s="8" t="e">
        <f>E40+E41+E42+E44+E45+E46+#REF!+E49+E50+E51</f>
        <v>#REF!</v>
      </c>
      <c r="F39" s="8">
        <f aca="true" t="shared" si="9" ref="F39:Q39">F40+F41+F42+F44+F45+F46+F47+F48+F49+F50+F51</f>
        <v>778200</v>
      </c>
      <c r="G39" s="22">
        <f t="shared" si="9"/>
        <v>0</v>
      </c>
      <c r="H39" s="22">
        <f t="shared" si="9"/>
        <v>66194</v>
      </c>
      <c r="I39" s="8">
        <f t="shared" si="9"/>
        <v>844394</v>
      </c>
      <c r="J39" s="8">
        <f t="shared" si="9"/>
        <v>752432</v>
      </c>
      <c r="K39" s="8">
        <f t="shared" si="9"/>
        <v>0</v>
      </c>
      <c r="L39" s="22">
        <f t="shared" si="9"/>
        <v>65549</v>
      </c>
      <c r="M39" s="8">
        <f t="shared" si="9"/>
        <v>817981</v>
      </c>
      <c r="N39" s="22">
        <f t="shared" si="9"/>
        <v>663353</v>
      </c>
      <c r="O39" s="8">
        <f t="shared" si="9"/>
        <v>0</v>
      </c>
      <c r="P39" s="22">
        <f t="shared" si="9"/>
        <v>43555</v>
      </c>
      <c r="Q39" s="22">
        <f t="shared" si="9"/>
        <v>706908</v>
      </c>
      <c r="R39" s="24" t="e">
        <f>Q39/E39*100</f>
        <v>#REF!</v>
      </c>
      <c r="S39" s="24">
        <f>Q39/I39*100</f>
        <v>83.71779051011731</v>
      </c>
      <c r="T39" s="24">
        <f>Q39/M39*100</f>
        <v>86.42107824020361</v>
      </c>
      <c r="U39" s="24">
        <f t="shared" si="3"/>
        <v>96.87195787748374</v>
      </c>
    </row>
    <row r="40" spans="1:21" ht="14.25">
      <c r="A40" s="25" t="s">
        <v>44</v>
      </c>
      <c r="B40" s="25"/>
      <c r="C40" s="25"/>
      <c r="D40" s="25"/>
      <c r="E40" s="25">
        <f aca="true" t="shared" si="10" ref="E40:E51">SUM(B40:D40)</f>
        <v>0</v>
      </c>
      <c r="F40" s="25"/>
      <c r="G40" s="26"/>
      <c r="H40" s="26">
        <v>3000</v>
      </c>
      <c r="I40" s="25">
        <f>F40+H40+G40</f>
        <v>3000</v>
      </c>
      <c r="J40" s="25"/>
      <c r="K40" s="25"/>
      <c r="L40" s="26">
        <v>3000</v>
      </c>
      <c r="M40" s="25">
        <f t="shared" si="6"/>
        <v>3000</v>
      </c>
      <c r="N40" s="26"/>
      <c r="O40" s="25"/>
      <c r="P40" s="26">
        <v>3000</v>
      </c>
      <c r="Q40" s="26">
        <f t="shared" si="7"/>
        <v>3000</v>
      </c>
      <c r="R40" s="28" t="e">
        <f>Q40/E40*100</f>
        <v>#DIV/0!</v>
      </c>
      <c r="S40" s="28">
        <f>Q40/I40*100</f>
        <v>100</v>
      </c>
      <c r="T40" s="28">
        <f>Q40/M40*100</f>
        <v>100</v>
      </c>
      <c r="U40" s="28">
        <f t="shared" si="3"/>
        <v>100</v>
      </c>
    </row>
    <row r="41" spans="1:21" ht="14.25">
      <c r="A41" s="25" t="s">
        <v>45</v>
      </c>
      <c r="B41" s="25"/>
      <c r="C41" s="25"/>
      <c r="D41" s="25"/>
      <c r="E41" s="25">
        <f t="shared" si="10"/>
        <v>0</v>
      </c>
      <c r="F41" s="25">
        <v>44792</v>
      </c>
      <c r="G41" s="26"/>
      <c r="H41" s="26"/>
      <c r="I41" s="25">
        <f>F41+H41+G41</f>
        <v>44792</v>
      </c>
      <c r="J41" s="25">
        <v>44343</v>
      </c>
      <c r="K41" s="25"/>
      <c r="L41" s="26"/>
      <c r="M41" s="25">
        <f t="shared" si="6"/>
        <v>44343</v>
      </c>
      <c r="N41" s="26">
        <v>43424</v>
      </c>
      <c r="O41" s="25"/>
      <c r="P41" s="26"/>
      <c r="Q41" s="26">
        <f t="shared" si="7"/>
        <v>43424</v>
      </c>
      <c r="R41" s="28" t="e">
        <f>Q41/E41*100</f>
        <v>#DIV/0!</v>
      </c>
      <c r="S41" s="28">
        <f>Q41/I41*100</f>
        <v>96.94588319342739</v>
      </c>
      <c r="T41" s="28">
        <f>Q41/M41*100</f>
        <v>97.92751956340346</v>
      </c>
      <c r="U41" s="28">
        <f t="shared" si="3"/>
        <v>98.99758885515271</v>
      </c>
    </row>
    <row r="42" spans="1:21" ht="14.25">
      <c r="A42" s="25" t="s">
        <v>46</v>
      </c>
      <c r="B42" s="25"/>
      <c r="C42" s="25"/>
      <c r="D42" s="25"/>
      <c r="E42" s="25">
        <f t="shared" si="10"/>
        <v>0</v>
      </c>
      <c r="F42" s="25">
        <v>64672</v>
      </c>
      <c r="G42" s="26"/>
      <c r="H42" s="26">
        <v>63194</v>
      </c>
      <c r="I42" s="25">
        <f>F42+H42+G42</f>
        <v>127866</v>
      </c>
      <c r="J42" s="25">
        <v>64672</v>
      </c>
      <c r="K42" s="25"/>
      <c r="L42" s="26">
        <v>62549</v>
      </c>
      <c r="M42" s="25">
        <f t="shared" si="6"/>
        <v>127221</v>
      </c>
      <c r="N42" s="26"/>
      <c r="O42" s="25"/>
      <c r="P42" s="26">
        <v>40555</v>
      </c>
      <c r="Q42" s="26">
        <f t="shared" si="7"/>
        <v>40555</v>
      </c>
      <c r="R42" s="28" t="e">
        <f aca="true" t="shared" si="11" ref="R42:R51">Q42/E42*100</f>
        <v>#DIV/0!</v>
      </c>
      <c r="S42" s="28">
        <f aca="true" t="shared" si="12" ref="S42:S51">Q42/I42*100</f>
        <v>31.716797272144277</v>
      </c>
      <c r="T42" s="28">
        <f aca="true" t="shared" si="13" ref="T42:T51">Q42/M42*100</f>
        <v>31.877598824093507</v>
      </c>
      <c r="U42" s="28">
        <f t="shared" si="3"/>
        <v>99.49556567031111</v>
      </c>
    </row>
    <row r="43" spans="1:21" ht="14.25" hidden="1">
      <c r="A43" s="25"/>
      <c r="B43" s="25"/>
      <c r="C43" s="25"/>
      <c r="D43" s="25"/>
      <c r="E43" s="25"/>
      <c r="F43" s="25"/>
      <c r="G43" s="26"/>
      <c r="H43" s="26"/>
      <c r="I43" s="25"/>
      <c r="J43" s="25"/>
      <c r="K43" s="25"/>
      <c r="L43" s="26"/>
      <c r="M43" s="25"/>
      <c r="N43" s="26"/>
      <c r="O43" s="25"/>
      <c r="P43" s="26"/>
      <c r="Q43" s="26"/>
      <c r="R43" s="28"/>
      <c r="S43" s="28"/>
      <c r="T43" s="28"/>
      <c r="U43" s="28"/>
    </row>
    <row r="44" spans="1:21" ht="14.25">
      <c r="A44" s="25" t="s">
        <v>47</v>
      </c>
      <c r="B44" s="25"/>
      <c r="C44" s="25"/>
      <c r="D44" s="25"/>
      <c r="E44" s="25">
        <f t="shared" si="10"/>
        <v>0</v>
      </c>
      <c r="F44" s="25">
        <v>37052</v>
      </c>
      <c r="G44" s="26"/>
      <c r="H44" s="26"/>
      <c r="I44" s="25">
        <f>F44+H44+G44</f>
        <v>37052</v>
      </c>
      <c r="J44" s="25">
        <v>35392</v>
      </c>
      <c r="K44" s="25"/>
      <c r="L44" s="26"/>
      <c r="M44" s="25">
        <f t="shared" si="6"/>
        <v>35392</v>
      </c>
      <c r="N44" s="26"/>
      <c r="O44" s="25"/>
      <c r="P44" s="26"/>
      <c r="Q44" s="26">
        <f t="shared" si="7"/>
        <v>0</v>
      </c>
      <c r="R44" s="28" t="e">
        <f t="shared" si="11"/>
        <v>#DIV/0!</v>
      </c>
      <c r="S44" s="28">
        <f t="shared" si="12"/>
        <v>0</v>
      </c>
      <c r="T44" s="28">
        <f t="shared" si="13"/>
        <v>0</v>
      </c>
      <c r="U44" s="28">
        <f t="shared" si="3"/>
        <v>95.51980999676131</v>
      </c>
    </row>
    <row r="45" spans="1:21" ht="14.25">
      <c r="A45" s="25" t="s">
        <v>48</v>
      </c>
      <c r="B45" s="25"/>
      <c r="C45" s="25"/>
      <c r="D45" s="25"/>
      <c r="E45" s="25">
        <f t="shared" si="10"/>
        <v>0</v>
      </c>
      <c r="F45" s="25">
        <v>67523</v>
      </c>
      <c r="G45" s="26"/>
      <c r="H45" s="26"/>
      <c r="I45" s="25">
        <f t="shared" si="5"/>
        <v>67523</v>
      </c>
      <c r="J45" s="25">
        <v>57558</v>
      </c>
      <c r="K45" s="25"/>
      <c r="L45" s="26"/>
      <c r="M45" s="25">
        <f t="shared" si="6"/>
        <v>57558</v>
      </c>
      <c r="N45" s="26">
        <v>74125</v>
      </c>
      <c r="O45" s="25"/>
      <c r="P45" s="26"/>
      <c r="Q45" s="26">
        <f t="shared" si="7"/>
        <v>74125</v>
      </c>
      <c r="R45" s="28" t="e">
        <f t="shared" si="11"/>
        <v>#DIV/0!</v>
      </c>
      <c r="S45" s="28">
        <f t="shared" si="12"/>
        <v>109.77740917909453</v>
      </c>
      <c r="T45" s="28">
        <f t="shared" si="13"/>
        <v>128.78314048438097</v>
      </c>
      <c r="U45" s="28">
        <f t="shared" si="3"/>
        <v>85.24206566651364</v>
      </c>
    </row>
    <row r="46" spans="1:21" ht="14.25">
      <c r="A46" s="25" t="s">
        <v>49</v>
      </c>
      <c r="B46" s="25"/>
      <c r="C46" s="25"/>
      <c r="D46" s="25"/>
      <c r="E46" s="25">
        <f t="shared" si="10"/>
        <v>0</v>
      </c>
      <c r="F46" s="25">
        <v>305824</v>
      </c>
      <c r="G46" s="26"/>
      <c r="H46" s="26"/>
      <c r="I46" s="25">
        <f t="shared" si="5"/>
        <v>305824</v>
      </c>
      <c r="J46" s="25">
        <v>302125</v>
      </c>
      <c r="K46" s="25"/>
      <c r="L46" s="26"/>
      <c r="M46" s="25">
        <f t="shared" si="6"/>
        <v>302125</v>
      </c>
      <c r="N46" s="26">
        <v>314249</v>
      </c>
      <c r="O46" s="25"/>
      <c r="P46" s="26"/>
      <c r="Q46" s="26">
        <f t="shared" si="7"/>
        <v>314249</v>
      </c>
      <c r="R46" s="28" t="e">
        <f t="shared" si="11"/>
        <v>#DIV/0!</v>
      </c>
      <c r="S46" s="28">
        <f t="shared" si="12"/>
        <v>102.75485246416241</v>
      </c>
      <c r="T46" s="28">
        <f t="shared" si="13"/>
        <v>104.01290856433596</v>
      </c>
      <c r="U46" s="28">
        <f t="shared" si="3"/>
        <v>98.79048079941404</v>
      </c>
    </row>
    <row r="47" spans="1:21" ht="14.25">
      <c r="A47" s="25" t="s">
        <v>50</v>
      </c>
      <c r="B47" s="25"/>
      <c r="C47" s="25"/>
      <c r="D47" s="25"/>
      <c r="E47" s="25">
        <f t="shared" si="10"/>
        <v>0</v>
      </c>
      <c r="F47" s="25">
        <v>225139</v>
      </c>
      <c r="G47" s="26"/>
      <c r="H47" s="26"/>
      <c r="I47" s="25">
        <f t="shared" si="5"/>
        <v>225139</v>
      </c>
      <c r="J47" s="25">
        <v>215482</v>
      </c>
      <c r="K47" s="25"/>
      <c r="L47" s="26"/>
      <c r="M47" s="25">
        <f t="shared" si="6"/>
        <v>215482</v>
      </c>
      <c r="N47" s="26">
        <v>231217</v>
      </c>
      <c r="O47" s="25"/>
      <c r="P47" s="26"/>
      <c r="Q47" s="26">
        <f t="shared" si="7"/>
        <v>231217</v>
      </c>
      <c r="R47" s="28" t="e">
        <f t="shared" si="11"/>
        <v>#DIV/0!</v>
      </c>
      <c r="S47" s="28">
        <f t="shared" si="12"/>
        <v>102.6996655399553</v>
      </c>
      <c r="T47" s="28">
        <f t="shared" si="13"/>
        <v>107.30223406131371</v>
      </c>
      <c r="U47" s="28">
        <f t="shared" si="3"/>
        <v>95.71064986519438</v>
      </c>
    </row>
    <row r="48" spans="1:21" ht="14.25">
      <c r="A48" s="25" t="s">
        <v>51</v>
      </c>
      <c r="B48" s="25"/>
      <c r="C48" s="25"/>
      <c r="D48" s="25"/>
      <c r="E48" s="25">
        <f t="shared" si="10"/>
        <v>0</v>
      </c>
      <c r="F48" s="25">
        <v>33198</v>
      </c>
      <c r="G48" s="26"/>
      <c r="H48" s="26"/>
      <c r="I48" s="25">
        <f t="shared" si="5"/>
        <v>33198</v>
      </c>
      <c r="J48" s="25">
        <v>32860</v>
      </c>
      <c r="K48" s="25"/>
      <c r="L48" s="26"/>
      <c r="M48" s="25">
        <f t="shared" si="6"/>
        <v>32860</v>
      </c>
      <c r="N48" s="26">
        <v>338</v>
      </c>
      <c r="O48" s="25"/>
      <c r="P48" s="26"/>
      <c r="Q48" s="26">
        <f t="shared" si="7"/>
        <v>338</v>
      </c>
      <c r="R48" s="28" t="e">
        <f t="shared" si="11"/>
        <v>#DIV/0!</v>
      </c>
      <c r="S48" s="28">
        <f t="shared" si="12"/>
        <v>1.0181336225073798</v>
      </c>
      <c r="T48" s="28">
        <f t="shared" si="13"/>
        <v>1.0286062081558125</v>
      </c>
      <c r="U48" s="28">
        <f t="shared" si="3"/>
        <v>98.98186637749262</v>
      </c>
    </row>
    <row r="49" spans="1:21" ht="14.25" hidden="1">
      <c r="A49" s="25" t="s">
        <v>52</v>
      </c>
      <c r="B49" s="25"/>
      <c r="C49" s="25"/>
      <c r="D49" s="25"/>
      <c r="E49" s="25">
        <f t="shared" si="10"/>
        <v>0</v>
      </c>
      <c r="F49" s="25"/>
      <c r="G49" s="26"/>
      <c r="H49" s="26"/>
      <c r="I49" s="25">
        <f t="shared" si="5"/>
        <v>0</v>
      </c>
      <c r="J49" s="25"/>
      <c r="K49" s="25"/>
      <c r="L49" s="26"/>
      <c r="M49" s="25">
        <f t="shared" si="6"/>
        <v>0</v>
      </c>
      <c r="N49" s="26"/>
      <c r="O49" s="25"/>
      <c r="P49" s="26"/>
      <c r="Q49" s="26">
        <f t="shared" si="7"/>
        <v>0</v>
      </c>
      <c r="R49" s="28" t="e">
        <f t="shared" si="11"/>
        <v>#DIV/0!</v>
      </c>
      <c r="S49" s="28" t="e">
        <f t="shared" si="12"/>
        <v>#DIV/0!</v>
      </c>
      <c r="T49" s="28" t="e">
        <f t="shared" si="13"/>
        <v>#DIV/0!</v>
      </c>
      <c r="U49" s="28" t="e">
        <f t="shared" si="3"/>
        <v>#DIV/0!</v>
      </c>
    </row>
    <row r="50" spans="1:21" ht="14.25" hidden="1">
      <c r="A50" s="25" t="s">
        <v>49</v>
      </c>
      <c r="B50" s="25"/>
      <c r="C50" s="25"/>
      <c r="D50" s="25"/>
      <c r="E50" s="25">
        <f t="shared" si="10"/>
        <v>0</v>
      </c>
      <c r="F50" s="25"/>
      <c r="G50" s="26"/>
      <c r="H50" s="26"/>
      <c r="I50" s="25">
        <f t="shared" si="5"/>
        <v>0</v>
      </c>
      <c r="J50" s="25"/>
      <c r="K50" s="25"/>
      <c r="L50" s="26"/>
      <c r="M50" s="25">
        <f t="shared" si="6"/>
        <v>0</v>
      </c>
      <c r="N50" s="26"/>
      <c r="O50" s="25"/>
      <c r="P50" s="26"/>
      <c r="Q50" s="26">
        <f t="shared" si="7"/>
        <v>0</v>
      </c>
      <c r="R50" s="28" t="e">
        <f t="shared" si="11"/>
        <v>#DIV/0!</v>
      </c>
      <c r="S50" s="28" t="e">
        <f t="shared" si="12"/>
        <v>#DIV/0!</v>
      </c>
      <c r="T50" s="28" t="e">
        <f t="shared" si="13"/>
        <v>#DIV/0!</v>
      </c>
      <c r="U50" s="28" t="e">
        <f t="shared" si="3"/>
        <v>#DIV/0!</v>
      </c>
    </row>
    <row r="51" spans="1:21" s="2" customFormat="1" ht="12.75" hidden="1">
      <c r="A51" s="25" t="s">
        <v>50</v>
      </c>
      <c r="B51" s="25"/>
      <c r="C51" s="25"/>
      <c r="D51" s="25"/>
      <c r="E51" s="25">
        <f t="shared" si="10"/>
        <v>0</v>
      </c>
      <c r="F51" s="25"/>
      <c r="G51" s="26"/>
      <c r="H51" s="26"/>
      <c r="I51" s="25">
        <f t="shared" si="5"/>
        <v>0</v>
      </c>
      <c r="J51" s="25"/>
      <c r="K51" s="25"/>
      <c r="L51" s="26"/>
      <c r="M51" s="25">
        <f t="shared" si="6"/>
        <v>0</v>
      </c>
      <c r="N51" s="26"/>
      <c r="O51" s="25"/>
      <c r="P51" s="26"/>
      <c r="Q51" s="26">
        <f t="shared" si="7"/>
        <v>0</v>
      </c>
      <c r="R51" s="28" t="e">
        <f t="shared" si="11"/>
        <v>#DIV/0!</v>
      </c>
      <c r="S51" s="28" t="e">
        <f t="shared" si="12"/>
        <v>#DIV/0!</v>
      </c>
      <c r="T51" s="28" t="e">
        <f t="shared" si="13"/>
        <v>#DIV/0!</v>
      </c>
      <c r="U51" s="28" t="e">
        <f t="shared" si="3"/>
        <v>#DIV/0!</v>
      </c>
    </row>
    <row r="52" spans="1:21" ht="14.25">
      <c r="A52" s="8" t="s">
        <v>53</v>
      </c>
      <c r="B52" s="8">
        <f>B53+B56+B57+B59+B61+B63</f>
        <v>0</v>
      </c>
      <c r="C52" s="8">
        <f>C53+C56+C57+C59+C61+C63</f>
        <v>0</v>
      </c>
      <c r="D52" s="8">
        <f>D53+D56+D57+D59+D61+D63+D55</f>
        <v>0</v>
      </c>
      <c r="E52" s="8">
        <f aca="true" t="shared" si="14" ref="E52:Q52">E53+E55+E56+E57+E59+E61+E63</f>
        <v>0</v>
      </c>
      <c r="F52" s="8">
        <f t="shared" si="14"/>
        <v>0</v>
      </c>
      <c r="G52" s="22">
        <f t="shared" si="14"/>
        <v>0</v>
      </c>
      <c r="H52" s="22">
        <f t="shared" si="14"/>
        <v>1022866</v>
      </c>
      <c r="I52" s="8">
        <f t="shared" si="14"/>
        <v>1022866</v>
      </c>
      <c r="J52" s="8">
        <f t="shared" si="14"/>
        <v>0</v>
      </c>
      <c r="K52" s="8">
        <f t="shared" si="14"/>
        <v>0</v>
      </c>
      <c r="L52" s="22">
        <f t="shared" si="14"/>
        <v>797557</v>
      </c>
      <c r="M52" s="8">
        <f t="shared" si="14"/>
        <v>797557</v>
      </c>
      <c r="N52" s="22">
        <f t="shared" si="14"/>
        <v>0</v>
      </c>
      <c r="O52" s="8">
        <f t="shared" si="14"/>
        <v>0</v>
      </c>
      <c r="P52" s="22">
        <f t="shared" si="14"/>
        <v>1536399</v>
      </c>
      <c r="Q52" s="22">
        <f t="shared" si="14"/>
        <v>1536399</v>
      </c>
      <c r="R52" s="24" t="e">
        <f>Q52/E52*100</f>
        <v>#DIV/0!</v>
      </c>
      <c r="S52" s="24">
        <f>Q52/I52*100</f>
        <v>150.2053054847849</v>
      </c>
      <c r="T52" s="24">
        <f>Q52/M52*100</f>
        <v>192.63814373141983</v>
      </c>
      <c r="U52" s="24">
        <f t="shared" si="3"/>
        <v>77.9727745374272</v>
      </c>
    </row>
    <row r="53" spans="1:21" ht="14.25">
      <c r="A53" s="25" t="s">
        <v>54</v>
      </c>
      <c r="B53" s="25"/>
      <c r="C53" s="25"/>
      <c r="D53" s="25"/>
      <c r="E53" s="25">
        <f aca="true" t="shared" si="15" ref="E53:E61">SUM(B53:D53)</f>
        <v>0</v>
      </c>
      <c r="F53" s="25"/>
      <c r="G53" s="26"/>
      <c r="H53" s="26">
        <v>148382</v>
      </c>
      <c r="I53" s="25">
        <f t="shared" si="5"/>
        <v>148382</v>
      </c>
      <c r="J53" s="25"/>
      <c r="K53" s="25"/>
      <c r="L53" s="26">
        <v>141619</v>
      </c>
      <c r="M53" s="25">
        <f t="shared" si="6"/>
        <v>141619</v>
      </c>
      <c r="N53" s="26"/>
      <c r="O53" s="25"/>
      <c r="P53" s="26">
        <v>140000</v>
      </c>
      <c r="Q53" s="26">
        <f t="shared" si="7"/>
        <v>140000</v>
      </c>
      <c r="R53" s="28" t="e">
        <f>Q53/E53*100</f>
        <v>#DIV/0!</v>
      </c>
      <c r="S53" s="28">
        <f>Q53/I53*100</f>
        <v>94.35106684099149</v>
      </c>
      <c r="T53" s="28">
        <f>Q53/M53*100</f>
        <v>98.85679181465764</v>
      </c>
      <c r="U53" s="28">
        <f t="shared" si="3"/>
        <v>95.44216953538839</v>
      </c>
    </row>
    <row r="54" spans="1:21" ht="14.25" hidden="1">
      <c r="A54" s="25"/>
      <c r="B54" s="25"/>
      <c r="C54" s="25"/>
      <c r="D54" s="25"/>
      <c r="E54" s="25"/>
      <c r="F54" s="25"/>
      <c r="G54" s="26"/>
      <c r="H54" s="26"/>
      <c r="I54" s="25"/>
      <c r="J54" s="25"/>
      <c r="K54" s="25"/>
      <c r="L54" s="26"/>
      <c r="M54" s="25"/>
      <c r="N54" s="26"/>
      <c r="O54" s="25"/>
      <c r="P54" s="26"/>
      <c r="Q54" s="26"/>
      <c r="R54" s="28"/>
      <c r="S54" s="28"/>
      <c r="T54" s="28"/>
      <c r="U54" s="28"/>
    </row>
    <row r="55" spans="1:21" ht="27.75" customHeight="1">
      <c r="A55" s="7" t="s">
        <v>55</v>
      </c>
      <c r="B55" s="25"/>
      <c r="C55" s="25"/>
      <c r="D55" s="25"/>
      <c r="E55" s="25">
        <f>SUM(B55:D55)</f>
        <v>0</v>
      </c>
      <c r="F55" s="25"/>
      <c r="G55" s="26"/>
      <c r="H55" s="26">
        <v>15858</v>
      </c>
      <c r="I55" s="25">
        <f t="shared" si="5"/>
        <v>15858</v>
      </c>
      <c r="J55" s="25"/>
      <c r="K55" s="25"/>
      <c r="L55" s="26">
        <v>15858</v>
      </c>
      <c r="M55" s="25">
        <f t="shared" si="6"/>
        <v>15858</v>
      </c>
      <c r="N55" s="26"/>
      <c r="O55" s="25"/>
      <c r="P55" s="26">
        <v>23800</v>
      </c>
      <c r="Q55" s="26">
        <f t="shared" si="7"/>
        <v>23800</v>
      </c>
      <c r="R55" s="28" t="e">
        <f aca="true" t="shared" si="16" ref="R55:R63">Q55/E55*100</f>
        <v>#DIV/0!</v>
      </c>
      <c r="S55" s="28">
        <f aca="true" t="shared" si="17" ref="S55:S63">Q55/I55*100</f>
        <v>150.081977550763</v>
      </c>
      <c r="T55" s="28">
        <f aca="true" t="shared" si="18" ref="T55:T63">Q55/M55*100</f>
        <v>150.081977550763</v>
      </c>
      <c r="U55" s="28">
        <f t="shared" si="3"/>
        <v>100</v>
      </c>
    </row>
    <row r="56" spans="1:21" ht="14.25">
      <c r="A56" s="25" t="s">
        <v>56</v>
      </c>
      <c r="B56" s="25"/>
      <c r="C56" s="25"/>
      <c r="D56" s="25"/>
      <c r="E56" s="25">
        <f t="shared" si="15"/>
        <v>0</v>
      </c>
      <c r="F56" s="25"/>
      <c r="G56" s="26"/>
      <c r="H56" s="26">
        <v>366572</v>
      </c>
      <c r="I56" s="25">
        <f t="shared" si="5"/>
        <v>366572</v>
      </c>
      <c r="J56" s="25"/>
      <c r="K56" s="25"/>
      <c r="L56" s="26">
        <v>179614</v>
      </c>
      <c r="M56" s="25">
        <f t="shared" si="6"/>
        <v>179614</v>
      </c>
      <c r="N56" s="26"/>
      <c r="O56" s="25"/>
      <c r="P56" s="26">
        <v>813189</v>
      </c>
      <c r="Q56" s="26">
        <f t="shared" si="7"/>
        <v>813189</v>
      </c>
      <c r="R56" s="28" t="e">
        <f t="shared" si="16"/>
        <v>#DIV/0!</v>
      </c>
      <c r="S56" s="28">
        <f t="shared" si="17"/>
        <v>221.83609222744784</v>
      </c>
      <c r="T56" s="28">
        <f t="shared" si="18"/>
        <v>452.7425479082923</v>
      </c>
      <c r="U56" s="28">
        <f t="shared" si="3"/>
        <v>48.99828683041804</v>
      </c>
    </row>
    <row r="57" spans="1:21" ht="14.25" hidden="1">
      <c r="A57" s="25" t="s">
        <v>57</v>
      </c>
      <c r="B57" s="25"/>
      <c r="C57" s="25"/>
      <c r="D57" s="25"/>
      <c r="E57" s="25">
        <f t="shared" si="15"/>
        <v>0</v>
      </c>
      <c r="F57" s="25"/>
      <c r="G57" s="26"/>
      <c r="H57" s="26"/>
      <c r="I57" s="25">
        <f t="shared" si="5"/>
        <v>0</v>
      </c>
      <c r="J57" s="25"/>
      <c r="K57" s="25"/>
      <c r="L57" s="26"/>
      <c r="M57" s="25">
        <f t="shared" si="6"/>
        <v>0</v>
      </c>
      <c r="N57" s="26"/>
      <c r="O57" s="25"/>
      <c r="P57" s="26"/>
      <c r="Q57" s="26">
        <f t="shared" si="7"/>
        <v>0</v>
      </c>
      <c r="R57" s="28" t="e">
        <f t="shared" si="16"/>
        <v>#DIV/0!</v>
      </c>
      <c r="S57" s="28" t="e">
        <f t="shared" si="17"/>
        <v>#DIV/0!</v>
      </c>
      <c r="T57" s="28" t="e">
        <f t="shared" si="18"/>
        <v>#DIV/0!</v>
      </c>
      <c r="U57" s="28" t="e">
        <f t="shared" si="3"/>
        <v>#DIV/0!</v>
      </c>
    </row>
    <row r="58" spans="1:21" ht="14.25" hidden="1">
      <c r="A58" s="25"/>
      <c r="B58" s="25"/>
      <c r="C58" s="25"/>
      <c r="D58" s="25"/>
      <c r="E58" s="25"/>
      <c r="F58" s="25"/>
      <c r="G58" s="26"/>
      <c r="H58" s="26"/>
      <c r="I58" s="25"/>
      <c r="J58" s="25"/>
      <c r="K58" s="25"/>
      <c r="L58" s="26"/>
      <c r="M58" s="25"/>
      <c r="N58" s="26"/>
      <c r="O58" s="25"/>
      <c r="P58" s="26"/>
      <c r="Q58" s="26"/>
      <c r="R58" s="28"/>
      <c r="S58" s="28"/>
      <c r="T58" s="28"/>
      <c r="U58" s="28"/>
    </row>
    <row r="59" spans="1:21" ht="14.25">
      <c r="A59" s="25" t="s">
        <v>58</v>
      </c>
      <c r="B59" s="25"/>
      <c r="C59" s="25"/>
      <c r="D59" s="25"/>
      <c r="E59" s="25">
        <f t="shared" si="15"/>
        <v>0</v>
      </c>
      <c r="F59" s="25"/>
      <c r="G59" s="26"/>
      <c r="H59" s="26">
        <v>487554</v>
      </c>
      <c r="I59" s="25">
        <f t="shared" si="5"/>
        <v>487554</v>
      </c>
      <c r="J59" s="25"/>
      <c r="K59" s="25"/>
      <c r="L59" s="26">
        <v>459341</v>
      </c>
      <c r="M59" s="25">
        <f t="shared" si="6"/>
        <v>459341</v>
      </c>
      <c r="N59" s="26"/>
      <c r="O59" s="25"/>
      <c r="P59" s="26">
        <v>554000</v>
      </c>
      <c r="Q59" s="26">
        <f t="shared" si="7"/>
        <v>554000</v>
      </c>
      <c r="R59" s="28" t="e">
        <f t="shared" si="16"/>
        <v>#DIV/0!</v>
      </c>
      <c r="S59" s="28">
        <f t="shared" si="17"/>
        <v>113.62843910623232</v>
      </c>
      <c r="T59" s="28">
        <f t="shared" si="18"/>
        <v>120.60756605658977</v>
      </c>
      <c r="U59" s="28">
        <f t="shared" si="3"/>
        <v>94.21335893049796</v>
      </c>
    </row>
    <row r="60" spans="1:21" ht="14.25" hidden="1">
      <c r="A60" s="31" t="s">
        <v>22</v>
      </c>
      <c r="B60" s="25"/>
      <c r="C60" s="25"/>
      <c r="D60" s="25"/>
      <c r="E60" s="25">
        <f t="shared" si="15"/>
        <v>0</v>
      </c>
      <c r="F60" s="25"/>
      <c r="G60" s="26"/>
      <c r="H60" s="26"/>
      <c r="I60" s="25">
        <f t="shared" si="5"/>
        <v>0</v>
      </c>
      <c r="J60" s="25"/>
      <c r="K60" s="25"/>
      <c r="L60" s="26"/>
      <c r="M60" s="25">
        <f t="shared" si="6"/>
        <v>0</v>
      </c>
      <c r="N60" s="26"/>
      <c r="O60" s="25"/>
      <c r="P60" s="26"/>
      <c r="Q60" s="26">
        <f t="shared" si="7"/>
        <v>0</v>
      </c>
      <c r="R60" s="28" t="e">
        <f t="shared" si="16"/>
        <v>#DIV/0!</v>
      </c>
      <c r="S60" s="28" t="e">
        <f t="shared" si="17"/>
        <v>#DIV/0!</v>
      </c>
      <c r="T60" s="28" t="e">
        <f t="shared" si="18"/>
        <v>#DIV/0!</v>
      </c>
      <c r="U60" s="28" t="e">
        <f t="shared" si="3"/>
        <v>#DIV/0!</v>
      </c>
    </row>
    <row r="61" spans="1:21" ht="14.25" hidden="1">
      <c r="A61" s="25" t="s">
        <v>59</v>
      </c>
      <c r="B61" s="25"/>
      <c r="C61" s="25"/>
      <c r="D61" s="25"/>
      <c r="E61" s="25">
        <f t="shared" si="15"/>
        <v>0</v>
      </c>
      <c r="F61" s="25"/>
      <c r="G61" s="26"/>
      <c r="H61" s="26"/>
      <c r="I61" s="25">
        <f t="shared" si="5"/>
        <v>0</v>
      </c>
      <c r="J61" s="25"/>
      <c r="K61" s="25"/>
      <c r="L61" s="26"/>
      <c r="M61" s="25">
        <f t="shared" si="6"/>
        <v>0</v>
      </c>
      <c r="N61" s="26"/>
      <c r="O61" s="25"/>
      <c r="P61" s="26"/>
      <c r="Q61" s="26">
        <f t="shared" si="7"/>
        <v>0</v>
      </c>
      <c r="R61" s="28" t="e">
        <f t="shared" si="16"/>
        <v>#DIV/0!</v>
      </c>
      <c r="S61" s="28" t="e">
        <f t="shared" si="17"/>
        <v>#DIV/0!</v>
      </c>
      <c r="T61" s="28" t="e">
        <f t="shared" si="18"/>
        <v>#DIV/0!</v>
      </c>
      <c r="U61" s="28" t="e">
        <f t="shared" si="3"/>
        <v>#DIV/0!</v>
      </c>
    </row>
    <row r="62" spans="1:21" ht="14.25" hidden="1">
      <c r="A62" s="25"/>
      <c r="B62" s="25"/>
      <c r="C62" s="25"/>
      <c r="D62" s="25"/>
      <c r="E62" s="25"/>
      <c r="F62" s="25"/>
      <c r="G62" s="26"/>
      <c r="H62" s="26"/>
      <c r="I62" s="25">
        <f t="shared" si="5"/>
        <v>0</v>
      </c>
      <c r="J62" s="25"/>
      <c r="K62" s="25"/>
      <c r="L62" s="26"/>
      <c r="M62" s="25">
        <f t="shared" si="6"/>
        <v>0</v>
      </c>
      <c r="N62" s="26"/>
      <c r="O62" s="25"/>
      <c r="P62" s="26"/>
      <c r="Q62" s="26">
        <f t="shared" si="7"/>
        <v>0</v>
      </c>
      <c r="R62" s="28" t="e">
        <f t="shared" si="16"/>
        <v>#DIV/0!</v>
      </c>
      <c r="S62" s="28" t="e">
        <f t="shared" si="17"/>
        <v>#DIV/0!</v>
      </c>
      <c r="T62" s="28" t="e">
        <f t="shared" si="18"/>
        <v>#DIV/0!</v>
      </c>
      <c r="U62" s="28" t="e">
        <f t="shared" si="3"/>
        <v>#DIV/0!</v>
      </c>
    </row>
    <row r="63" spans="1:21" ht="14.25">
      <c r="A63" s="25" t="s">
        <v>60</v>
      </c>
      <c r="B63" s="25"/>
      <c r="C63" s="25"/>
      <c r="D63" s="25"/>
      <c r="E63" s="25">
        <f>SUM(B63:D63)</f>
        <v>0</v>
      </c>
      <c r="F63" s="25"/>
      <c r="G63" s="26"/>
      <c r="H63" s="26">
        <v>4500</v>
      </c>
      <c r="I63" s="25">
        <f t="shared" si="5"/>
        <v>4500</v>
      </c>
      <c r="J63" s="25"/>
      <c r="K63" s="25"/>
      <c r="L63" s="26">
        <v>1125</v>
      </c>
      <c r="M63" s="25">
        <f t="shared" si="6"/>
        <v>1125</v>
      </c>
      <c r="N63" s="26"/>
      <c r="O63" s="25"/>
      <c r="P63" s="26">
        <v>5410</v>
      </c>
      <c r="Q63" s="26">
        <f t="shared" si="7"/>
        <v>5410</v>
      </c>
      <c r="R63" s="28" t="e">
        <f t="shared" si="16"/>
        <v>#DIV/0!</v>
      </c>
      <c r="S63" s="28">
        <f t="shared" si="17"/>
        <v>120.22222222222223</v>
      </c>
      <c r="T63" s="28">
        <f t="shared" si="18"/>
        <v>480.8888888888889</v>
      </c>
      <c r="U63" s="28">
        <f t="shared" si="3"/>
        <v>25</v>
      </c>
    </row>
    <row r="64" spans="1:21" ht="14.25" hidden="1">
      <c r="A64" s="31" t="s">
        <v>22</v>
      </c>
      <c r="B64" s="25"/>
      <c r="C64" s="25"/>
      <c r="D64" s="25"/>
      <c r="E64" s="25">
        <f>SUM(B64:D64)</f>
        <v>0</v>
      </c>
      <c r="F64" s="25"/>
      <c r="G64" s="26"/>
      <c r="H64" s="26"/>
      <c r="I64" s="25"/>
      <c r="J64" s="25"/>
      <c r="K64" s="25"/>
      <c r="L64" s="26"/>
      <c r="M64" s="25"/>
      <c r="N64" s="26"/>
      <c r="O64" s="25"/>
      <c r="P64" s="26"/>
      <c r="Q64" s="26"/>
      <c r="R64" s="28" t="e">
        <f>Q64/E64*100</f>
        <v>#DIV/0!</v>
      </c>
      <c r="S64" s="28" t="e">
        <f>Q64/I64*100</f>
        <v>#DIV/0!</v>
      </c>
      <c r="T64" s="28" t="e">
        <f>Q64/M64*100</f>
        <v>#DIV/0!</v>
      </c>
      <c r="U64" s="28" t="e">
        <f t="shared" si="3"/>
        <v>#DIV/0!</v>
      </c>
    </row>
    <row r="65" spans="1:21" ht="12.75" customHeight="1" hidden="1">
      <c r="A65" s="31" t="s">
        <v>22</v>
      </c>
      <c r="B65" s="25"/>
      <c r="C65" s="25"/>
      <c r="D65" s="25"/>
      <c r="E65" s="25">
        <f>SUM(B65:D65)</f>
        <v>0</v>
      </c>
      <c r="F65" s="25"/>
      <c r="G65" s="26"/>
      <c r="H65" s="26"/>
      <c r="I65" s="25"/>
      <c r="J65" s="25"/>
      <c r="K65" s="25"/>
      <c r="L65" s="26"/>
      <c r="M65" s="25"/>
      <c r="N65" s="26"/>
      <c r="O65" s="25"/>
      <c r="P65" s="26"/>
      <c r="Q65" s="26"/>
      <c r="R65" s="28"/>
      <c r="S65" s="28"/>
      <c r="T65" s="28"/>
      <c r="U65" s="28" t="e">
        <f t="shared" si="3"/>
        <v>#DIV/0!</v>
      </c>
    </row>
    <row r="66" spans="1:21" ht="14.25">
      <c r="A66" s="8" t="s">
        <v>61</v>
      </c>
      <c r="B66" s="8">
        <f>B67+B68+B69+B70+B74+B76+B71</f>
        <v>0</v>
      </c>
      <c r="C66" s="8">
        <f>C67+C68+C69+C70+C74+C76+C71</f>
        <v>0</v>
      </c>
      <c r="D66" s="8">
        <f>D67+D68+D69+D70+D74+D76+D71</f>
        <v>0</v>
      </c>
      <c r="E66" s="8">
        <f>E67+E68+E69+E70+E74+E76+E71</f>
        <v>0</v>
      </c>
      <c r="F66" s="8">
        <f>F67+F68+F69+F70+F74+F76</f>
        <v>204849</v>
      </c>
      <c r="G66" s="22">
        <f>G67+G68+G69+G70+G74+G76+G71</f>
        <v>0</v>
      </c>
      <c r="H66" s="22">
        <f>H67+H68+H69+H70+H74+H76</f>
        <v>250551</v>
      </c>
      <c r="I66" s="8">
        <f aca="true" t="shared" si="19" ref="I66:O66">I67+I68+I69+I70+I74+I76+I71</f>
        <v>455400</v>
      </c>
      <c r="J66" s="8">
        <f t="shared" si="19"/>
        <v>199049</v>
      </c>
      <c r="K66" s="8">
        <f t="shared" si="19"/>
        <v>0</v>
      </c>
      <c r="L66" s="22">
        <f t="shared" si="19"/>
        <v>232165</v>
      </c>
      <c r="M66" s="8">
        <f t="shared" si="19"/>
        <v>431214</v>
      </c>
      <c r="N66" s="22">
        <f t="shared" si="19"/>
        <v>204040</v>
      </c>
      <c r="O66" s="8">
        <f t="shared" si="19"/>
        <v>0</v>
      </c>
      <c r="P66" s="22">
        <f>P67+P68+P69+P70+P74+P76+P71+P72+P73</f>
        <v>274713</v>
      </c>
      <c r="Q66" s="22">
        <f>Q67+Q70+Q74+Q76+Q72+Q73</f>
        <v>478753</v>
      </c>
      <c r="R66" s="24" t="e">
        <f aca="true" t="shared" si="20" ref="R66:R89">Q66/E66*100</f>
        <v>#DIV/0!</v>
      </c>
      <c r="S66" s="24">
        <f aca="true" t="shared" si="21" ref="S66:S89">Q66/I66*100</f>
        <v>105.12801932367151</v>
      </c>
      <c r="T66" s="24">
        <f aca="true" t="shared" si="22" ref="T66:T89">Q66/M66*100</f>
        <v>111.02445653434259</v>
      </c>
      <c r="U66" s="24">
        <f t="shared" si="3"/>
        <v>94.68906455862978</v>
      </c>
    </row>
    <row r="67" spans="1:21" ht="14.25">
      <c r="A67" s="25" t="s">
        <v>62</v>
      </c>
      <c r="B67" s="25"/>
      <c r="C67" s="25"/>
      <c r="D67" s="25"/>
      <c r="E67" s="25">
        <f aca="true" t="shared" si="23" ref="E67:E74">SUM(B67:D67)</f>
        <v>0</v>
      </c>
      <c r="F67" s="25">
        <v>5531</v>
      </c>
      <c r="G67" s="26"/>
      <c r="H67" s="26">
        <v>145150</v>
      </c>
      <c r="I67" s="25">
        <f t="shared" si="5"/>
        <v>150681</v>
      </c>
      <c r="J67" s="25">
        <v>2602</v>
      </c>
      <c r="K67" s="25"/>
      <c r="L67" s="26">
        <v>135687</v>
      </c>
      <c r="M67" s="25">
        <f t="shared" si="6"/>
        <v>138289</v>
      </c>
      <c r="N67" s="26">
        <v>2929</v>
      </c>
      <c r="O67" s="25"/>
      <c r="P67" s="26">
        <v>195392</v>
      </c>
      <c r="Q67" s="26">
        <f t="shared" si="7"/>
        <v>198321</v>
      </c>
      <c r="R67" s="28" t="e">
        <f t="shared" si="20"/>
        <v>#DIV/0!</v>
      </c>
      <c r="S67" s="28">
        <f t="shared" si="21"/>
        <v>131.61646126585302</v>
      </c>
      <c r="T67" s="28">
        <f t="shared" si="22"/>
        <v>143.4105387991814</v>
      </c>
      <c r="U67" s="28">
        <f t="shared" si="3"/>
        <v>91.776003610276</v>
      </c>
    </row>
    <row r="68" spans="1:21" ht="14.25" hidden="1">
      <c r="A68" s="25" t="s">
        <v>63</v>
      </c>
      <c r="B68" s="25"/>
      <c r="C68" s="25"/>
      <c r="D68" s="25"/>
      <c r="E68" s="25">
        <f t="shared" si="23"/>
        <v>0</v>
      </c>
      <c r="F68" s="25"/>
      <c r="G68" s="26"/>
      <c r="H68" s="26"/>
      <c r="I68" s="25">
        <f t="shared" si="5"/>
        <v>0</v>
      </c>
      <c r="J68" s="25"/>
      <c r="K68" s="25"/>
      <c r="L68" s="26"/>
      <c r="M68" s="25">
        <f t="shared" si="6"/>
        <v>0</v>
      </c>
      <c r="N68" s="26"/>
      <c r="O68" s="25"/>
      <c r="P68" s="26"/>
      <c r="Q68" s="26">
        <f t="shared" si="7"/>
        <v>0</v>
      </c>
      <c r="R68" s="28" t="e">
        <f t="shared" si="20"/>
        <v>#DIV/0!</v>
      </c>
      <c r="S68" s="28" t="e">
        <f t="shared" si="21"/>
        <v>#DIV/0!</v>
      </c>
      <c r="T68" s="28" t="e">
        <f t="shared" si="22"/>
        <v>#DIV/0!</v>
      </c>
      <c r="U68" s="28" t="e">
        <f t="shared" si="3"/>
        <v>#DIV/0!</v>
      </c>
    </row>
    <row r="69" spans="1:21" ht="14.25" hidden="1">
      <c r="A69" s="25" t="s">
        <v>64</v>
      </c>
      <c r="B69" s="25"/>
      <c r="C69" s="25"/>
      <c r="D69" s="25"/>
      <c r="E69" s="25">
        <f t="shared" si="23"/>
        <v>0</v>
      </c>
      <c r="F69" s="25"/>
      <c r="G69" s="26"/>
      <c r="H69" s="26"/>
      <c r="I69" s="25">
        <f t="shared" si="5"/>
        <v>0</v>
      </c>
      <c r="J69" s="25"/>
      <c r="K69" s="25"/>
      <c r="L69" s="26"/>
      <c r="M69" s="25">
        <f t="shared" si="6"/>
        <v>0</v>
      </c>
      <c r="N69" s="26"/>
      <c r="O69" s="25"/>
      <c r="P69" s="26"/>
      <c r="Q69" s="26">
        <f t="shared" si="7"/>
        <v>0</v>
      </c>
      <c r="R69" s="28" t="e">
        <f t="shared" si="20"/>
        <v>#DIV/0!</v>
      </c>
      <c r="S69" s="28" t="e">
        <f t="shared" si="21"/>
        <v>#DIV/0!</v>
      </c>
      <c r="T69" s="28" t="e">
        <f t="shared" si="22"/>
        <v>#DIV/0!</v>
      </c>
      <c r="U69" s="28" t="e">
        <f t="shared" si="3"/>
        <v>#DIV/0!</v>
      </c>
    </row>
    <row r="70" spans="1:21" ht="14.25">
      <c r="A70" s="25" t="s">
        <v>65</v>
      </c>
      <c r="B70" s="25"/>
      <c r="C70" s="25"/>
      <c r="D70" s="25"/>
      <c r="E70" s="25">
        <f t="shared" si="23"/>
        <v>0</v>
      </c>
      <c r="F70" s="25">
        <v>199318</v>
      </c>
      <c r="G70" s="26"/>
      <c r="H70" s="26"/>
      <c r="I70" s="25">
        <f t="shared" si="5"/>
        <v>199318</v>
      </c>
      <c r="J70" s="25">
        <v>196447</v>
      </c>
      <c r="K70" s="25"/>
      <c r="L70" s="26"/>
      <c r="M70" s="25">
        <f t="shared" si="6"/>
        <v>196447</v>
      </c>
      <c r="N70" s="26">
        <v>201111</v>
      </c>
      <c r="O70" s="25"/>
      <c r="P70" s="26"/>
      <c r="Q70" s="26">
        <f t="shared" si="7"/>
        <v>201111</v>
      </c>
      <c r="R70" s="28" t="e">
        <f t="shared" si="20"/>
        <v>#DIV/0!</v>
      </c>
      <c r="S70" s="28">
        <f t="shared" si="21"/>
        <v>100.89956752526115</v>
      </c>
      <c r="T70" s="28">
        <f t="shared" si="22"/>
        <v>102.37417725900625</v>
      </c>
      <c r="U70" s="28">
        <f t="shared" si="3"/>
        <v>98.5595881957475</v>
      </c>
    </row>
    <row r="71" spans="1:21" ht="14.25" hidden="1">
      <c r="A71" s="25" t="s">
        <v>66</v>
      </c>
      <c r="B71" s="25"/>
      <c r="C71" s="25"/>
      <c r="D71" s="25"/>
      <c r="E71" s="25">
        <f t="shared" si="23"/>
        <v>0</v>
      </c>
      <c r="F71" s="25"/>
      <c r="G71" s="26"/>
      <c r="H71" s="26"/>
      <c r="I71" s="25">
        <f t="shared" si="5"/>
        <v>0</v>
      </c>
      <c r="J71" s="25"/>
      <c r="K71" s="25"/>
      <c r="L71" s="26"/>
      <c r="M71" s="25">
        <f t="shared" si="6"/>
        <v>0</v>
      </c>
      <c r="N71" s="26"/>
      <c r="O71" s="25"/>
      <c r="P71" s="26"/>
      <c r="Q71" s="26">
        <f t="shared" si="7"/>
        <v>0</v>
      </c>
      <c r="R71" s="28" t="e">
        <f t="shared" si="20"/>
        <v>#DIV/0!</v>
      </c>
      <c r="S71" s="28" t="e">
        <f t="shared" si="21"/>
        <v>#DIV/0!</v>
      </c>
      <c r="T71" s="28" t="e">
        <f t="shared" si="22"/>
        <v>#DIV/0!</v>
      </c>
      <c r="U71" s="28" t="e">
        <f t="shared" si="3"/>
        <v>#DIV/0!</v>
      </c>
    </row>
    <row r="72" spans="1:21" ht="14.25">
      <c r="A72" s="34" t="s">
        <v>81</v>
      </c>
      <c r="B72" s="25"/>
      <c r="C72" s="25"/>
      <c r="D72" s="25"/>
      <c r="E72" s="25"/>
      <c r="F72" s="25"/>
      <c r="G72" s="26"/>
      <c r="H72" s="26"/>
      <c r="I72" s="25"/>
      <c r="J72" s="25"/>
      <c r="K72" s="25"/>
      <c r="L72" s="26"/>
      <c r="M72" s="25"/>
      <c r="N72" s="26"/>
      <c r="O72" s="25"/>
      <c r="P72" s="26">
        <v>10000</v>
      </c>
      <c r="Q72" s="26">
        <f>N72+O72+P72</f>
        <v>10000</v>
      </c>
      <c r="R72" s="28"/>
      <c r="S72" s="28"/>
      <c r="T72" s="28"/>
      <c r="U72" s="28"/>
    </row>
    <row r="73" spans="1:21" ht="14.25">
      <c r="A73" s="34" t="s">
        <v>84</v>
      </c>
      <c r="B73" s="25"/>
      <c r="C73" s="25"/>
      <c r="D73" s="25"/>
      <c r="E73" s="25"/>
      <c r="F73" s="25"/>
      <c r="G73" s="26"/>
      <c r="H73" s="26"/>
      <c r="I73" s="25"/>
      <c r="J73" s="25"/>
      <c r="K73" s="25"/>
      <c r="L73" s="26"/>
      <c r="M73" s="25"/>
      <c r="N73" s="26"/>
      <c r="O73" s="25"/>
      <c r="P73" s="26">
        <v>6200</v>
      </c>
      <c r="Q73" s="26">
        <f>N73+O73+P73</f>
        <v>6200</v>
      </c>
      <c r="R73" s="28"/>
      <c r="S73" s="28"/>
      <c r="T73" s="28"/>
      <c r="U73" s="28"/>
    </row>
    <row r="74" spans="1:21" ht="14.25">
      <c r="A74" s="25" t="s">
        <v>82</v>
      </c>
      <c r="B74" s="25"/>
      <c r="C74" s="25"/>
      <c r="D74" s="25"/>
      <c r="E74" s="25">
        <f t="shared" si="23"/>
        <v>0</v>
      </c>
      <c r="F74" s="25"/>
      <c r="G74" s="26"/>
      <c r="H74" s="26">
        <v>28616</v>
      </c>
      <c r="I74" s="25">
        <f t="shared" si="5"/>
        <v>28616</v>
      </c>
      <c r="J74" s="25"/>
      <c r="K74" s="25"/>
      <c r="L74" s="26">
        <v>27830</v>
      </c>
      <c r="M74" s="25">
        <f t="shared" si="6"/>
        <v>27830</v>
      </c>
      <c r="N74" s="26"/>
      <c r="O74" s="25"/>
      <c r="P74" s="26">
        <v>27321</v>
      </c>
      <c r="Q74" s="26">
        <f t="shared" si="7"/>
        <v>27321</v>
      </c>
      <c r="R74" s="28" t="e">
        <f t="shared" si="20"/>
        <v>#DIV/0!</v>
      </c>
      <c r="S74" s="28">
        <f t="shared" si="21"/>
        <v>95.47455968688845</v>
      </c>
      <c r="T74" s="28">
        <f t="shared" si="22"/>
        <v>98.17103844771829</v>
      </c>
      <c r="U74" s="28">
        <f t="shared" si="3"/>
        <v>97.25328487559408</v>
      </c>
    </row>
    <row r="75" spans="1:21" ht="14.25" hidden="1">
      <c r="A75" s="31" t="s">
        <v>22</v>
      </c>
      <c r="B75" s="25"/>
      <c r="C75" s="25"/>
      <c r="D75" s="25"/>
      <c r="E75" s="25"/>
      <c r="F75" s="25"/>
      <c r="G75" s="26"/>
      <c r="H75" s="26"/>
      <c r="I75" s="25"/>
      <c r="J75" s="25"/>
      <c r="K75" s="25"/>
      <c r="L75" s="26"/>
      <c r="M75" s="25"/>
      <c r="N75" s="26"/>
      <c r="O75" s="25"/>
      <c r="P75" s="26"/>
      <c r="Q75" s="26"/>
      <c r="R75" s="28" t="e">
        <f t="shared" si="20"/>
        <v>#DIV/0!</v>
      </c>
      <c r="S75" s="28" t="e">
        <f t="shared" si="21"/>
        <v>#DIV/0!</v>
      </c>
      <c r="T75" s="28" t="e">
        <f t="shared" si="22"/>
        <v>#DIV/0!</v>
      </c>
      <c r="U75" s="28" t="e">
        <f t="shared" si="3"/>
        <v>#DIV/0!</v>
      </c>
    </row>
    <row r="76" spans="1:21" ht="14.25">
      <c r="A76" s="25" t="s">
        <v>83</v>
      </c>
      <c r="B76" s="25"/>
      <c r="C76" s="25"/>
      <c r="D76" s="25"/>
      <c r="E76" s="25">
        <f>SUM(B76:D76)</f>
        <v>0</v>
      </c>
      <c r="F76" s="25"/>
      <c r="G76" s="26"/>
      <c r="H76" s="26">
        <v>76785</v>
      </c>
      <c r="I76" s="25">
        <f t="shared" si="5"/>
        <v>76785</v>
      </c>
      <c r="J76" s="25"/>
      <c r="K76" s="25"/>
      <c r="L76" s="26">
        <v>68648</v>
      </c>
      <c r="M76" s="25">
        <f aca="true" t="shared" si="24" ref="M76:M87">J76+L76+K76</f>
        <v>68648</v>
      </c>
      <c r="N76" s="26"/>
      <c r="O76" s="25"/>
      <c r="P76" s="26">
        <v>35800</v>
      </c>
      <c r="Q76" s="26">
        <f aca="true" t="shared" si="25" ref="Q76:Q85">N76+P76+O76</f>
        <v>35800</v>
      </c>
      <c r="R76" s="28" t="e">
        <f t="shared" si="20"/>
        <v>#DIV/0!</v>
      </c>
      <c r="S76" s="28">
        <f t="shared" si="21"/>
        <v>46.62368952269323</v>
      </c>
      <c r="T76" s="28">
        <f t="shared" si="22"/>
        <v>52.150099056054074</v>
      </c>
      <c r="U76" s="28">
        <f t="shared" si="3"/>
        <v>89.40287816630853</v>
      </c>
    </row>
    <row r="77" spans="1:21" ht="14.25" hidden="1">
      <c r="A77" s="31" t="s">
        <v>22</v>
      </c>
      <c r="B77" s="25"/>
      <c r="C77" s="25"/>
      <c r="D77" s="25"/>
      <c r="E77" s="25"/>
      <c r="F77" s="25"/>
      <c r="G77" s="26"/>
      <c r="H77" s="26"/>
      <c r="I77" s="25"/>
      <c r="J77" s="25"/>
      <c r="K77" s="25"/>
      <c r="L77" s="26"/>
      <c r="M77" s="25"/>
      <c r="N77" s="26"/>
      <c r="O77" s="25"/>
      <c r="P77" s="26"/>
      <c r="Q77" s="26"/>
      <c r="R77" s="28" t="e">
        <f t="shared" si="20"/>
        <v>#DIV/0!</v>
      </c>
      <c r="S77" s="28" t="e">
        <f t="shared" si="21"/>
        <v>#DIV/0!</v>
      </c>
      <c r="T77" s="28" t="e">
        <f t="shared" si="22"/>
        <v>#DIV/0!</v>
      </c>
      <c r="U77" s="28" t="e">
        <f t="shared" si="3"/>
        <v>#DIV/0!</v>
      </c>
    </row>
    <row r="78" spans="1:21" ht="14.25">
      <c r="A78" s="8" t="s">
        <v>67</v>
      </c>
      <c r="B78" s="8">
        <f>B79+B80+B81+B83+B85</f>
        <v>0</v>
      </c>
      <c r="C78" s="8">
        <f>C79+C80+C81+C83+C85</f>
        <v>0</v>
      </c>
      <c r="D78" s="8">
        <f>D79+D80+D81+D83+D85</f>
        <v>0</v>
      </c>
      <c r="E78" s="8">
        <f>E79+E80+E81+E83+E85</f>
        <v>0</v>
      </c>
      <c r="F78" s="8">
        <f aca="true" t="shared" si="26" ref="F78:Q78">F79+F80+F81+F83+F84+F85</f>
        <v>2790</v>
      </c>
      <c r="G78" s="22">
        <f t="shared" si="26"/>
        <v>0</v>
      </c>
      <c r="H78" s="22">
        <f t="shared" si="26"/>
        <v>496391</v>
      </c>
      <c r="I78" s="8">
        <f t="shared" si="26"/>
        <v>499181</v>
      </c>
      <c r="J78" s="8">
        <f t="shared" si="26"/>
        <v>2790</v>
      </c>
      <c r="K78" s="8">
        <f t="shared" si="26"/>
        <v>0</v>
      </c>
      <c r="L78" s="22">
        <f t="shared" si="26"/>
        <v>463239</v>
      </c>
      <c r="M78" s="8">
        <f t="shared" si="26"/>
        <v>466029</v>
      </c>
      <c r="N78" s="22">
        <f t="shared" si="26"/>
        <v>0</v>
      </c>
      <c r="O78" s="8">
        <f t="shared" si="26"/>
        <v>0</v>
      </c>
      <c r="P78" s="22">
        <f t="shared" si="26"/>
        <v>210440</v>
      </c>
      <c r="Q78" s="22">
        <f t="shared" si="26"/>
        <v>210440</v>
      </c>
      <c r="R78" s="24" t="e">
        <f t="shared" si="20"/>
        <v>#DIV/0!</v>
      </c>
      <c r="S78" s="24">
        <f t="shared" si="21"/>
        <v>42.15705325322879</v>
      </c>
      <c r="T78" s="24">
        <f t="shared" si="22"/>
        <v>45.155988146660405</v>
      </c>
      <c r="U78" s="24">
        <f t="shared" si="3"/>
        <v>93.3587215859578</v>
      </c>
    </row>
    <row r="79" spans="1:21" ht="14.25">
      <c r="A79" s="25" t="s">
        <v>68</v>
      </c>
      <c r="B79" s="25"/>
      <c r="C79" s="25"/>
      <c r="D79" s="25"/>
      <c r="E79" s="25">
        <f>SUM(B79:D79)</f>
        <v>0</v>
      </c>
      <c r="F79" s="25"/>
      <c r="G79" s="26"/>
      <c r="H79" s="26">
        <v>10751</v>
      </c>
      <c r="I79" s="25">
        <f t="shared" si="5"/>
        <v>10751</v>
      </c>
      <c r="J79" s="25"/>
      <c r="K79" s="25"/>
      <c r="L79" s="26">
        <v>8344</v>
      </c>
      <c r="M79" s="25">
        <f t="shared" si="24"/>
        <v>8344</v>
      </c>
      <c r="N79" s="26"/>
      <c r="O79" s="25"/>
      <c r="P79" s="26">
        <v>9851</v>
      </c>
      <c r="Q79" s="26">
        <f t="shared" si="25"/>
        <v>9851</v>
      </c>
      <c r="R79" s="28" t="e">
        <f t="shared" si="20"/>
        <v>#DIV/0!</v>
      </c>
      <c r="S79" s="28">
        <f t="shared" si="21"/>
        <v>91.62868570365548</v>
      </c>
      <c r="T79" s="28">
        <f t="shared" si="22"/>
        <v>118.06088207094918</v>
      </c>
      <c r="U79" s="28">
        <f t="shared" si="3"/>
        <v>77.61138498744303</v>
      </c>
    </row>
    <row r="80" spans="1:21" ht="14.25">
      <c r="A80" s="25" t="s">
        <v>69</v>
      </c>
      <c r="B80" s="25"/>
      <c r="C80" s="25"/>
      <c r="D80" s="25"/>
      <c r="E80" s="25">
        <f>SUM(B80:D80)</f>
        <v>0</v>
      </c>
      <c r="F80" s="25"/>
      <c r="G80" s="26"/>
      <c r="H80" s="26">
        <v>10000</v>
      </c>
      <c r="I80" s="25">
        <f t="shared" si="5"/>
        <v>10000</v>
      </c>
      <c r="J80" s="25"/>
      <c r="K80" s="25"/>
      <c r="L80" s="26">
        <v>9323</v>
      </c>
      <c r="M80" s="25">
        <f t="shared" si="24"/>
        <v>9323</v>
      </c>
      <c r="N80" s="26"/>
      <c r="O80" s="25"/>
      <c r="P80" s="26">
        <v>15000</v>
      </c>
      <c r="Q80" s="26">
        <f t="shared" si="25"/>
        <v>15000</v>
      </c>
      <c r="R80" s="28">
        <v>0</v>
      </c>
      <c r="S80" s="28">
        <f t="shared" si="21"/>
        <v>150</v>
      </c>
      <c r="T80" s="28">
        <f t="shared" si="22"/>
        <v>160.89241660409738</v>
      </c>
      <c r="U80" s="28">
        <f t="shared" si="3"/>
        <v>93.23</v>
      </c>
    </row>
    <row r="81" spans="1:21" ht="14.25">
      <c r="A81" s="25" t="s">
        <v>70</v>
      </c>
      <c r="B81" s="25"/>
      <c r="C81" s="25"/>
      <c r="D81" s="25"/>
      <c r="E81" s="25">
        <f>SUM(B81:D81)</f>
        <v>0</v>
      </c>
      <c r="F81" s="25"/>
      <c r="G81" s="26"/>
      <c r="H81" s="26">
        <v>408571</v>
      </c>
      <c r="I81" s="25">
        <f t="shared" si="5"/>
        <v>408571</v>
      </c>
      <c r="J81" s="25"/>
      <c r="K81" s="25"/>
      <c r="L81" s="26">
        <v>396259</v>
      </c>
      <c r="M81" s="25">
        <f t="shared" si="24"/>
        <v>396259</v>
      </c>
      <c r="N81" s="26"/>
      <c r="O81" s="25"/>
      <c r="P81" s="26">
        <v>145412</v>
      </c>
      <c r="Q81" s="26">
        <f t="shared" si="25"/>
        <v>145412</v>
      </c>
      <c r="R81" s="28" t="e">
        <f t="shared" si="20"/>
        <v>#DIV/0!</v>
      </c>
      <c r="S81" s="28">
        <f t="shared" si="21"/>
        <v>35.59038698292341</v>
      </c>
      <c r="T81" s="28">
        <f t="shared" si="22"/>
        <v>36.696201221928085</v>
      </c>
      <c r="U81" s="28">
        <f t="shared" si="3"/>
        <v>96.98657026563315</v>
      </c>
    </row>
    <row r="82" spans="1:21" ht="14.25" hidden="1">
      <c r="A82" s="25"/>
      <c r="B82" s="25"/>
      <c r="C82" s="25"/>
      <c r="D82" s="25"/>
      <c r="E82" s="25"/>
      <c r="F82" s="25"/>
      <c r="G82" s="26"/>
      <c r="H82" s="26"/>
      <c r="I82" s="25"/>
      <c r="J82" s="25"/>
      <c r="K82" s="25"/>
      <c r="L82" s="26"/>
      <c r="M82" s="25"/>
      <c r="N82" s="26"/>
      <c r="O82" s="25"/>
      <c r="P82" s="26"/>
      <c r="Q82" s="26"/>
      <c r="R82" s="28"/>
      <c r="S82" s="28"/>
      <c r="T82" s="28"/>
      <c r="U82" s="28"/>
    </row>
    <row r="83" spans="1:21" ht="14.25">
      <c r="A83" s="25" t="s">
        <v>71</v>
      </c>
      <c r="B83" s="25"/>
      <c r="C83" s="25"/>
      <c r="D83" s="25"/>
      <c r="E83" s="25">
        <f>SUM(B83:D83)</f>
        <v>0</v>
      </c>
      <c r="F83" s="25">
        <v>2790</v>
      </c>
      <c r="G83" s="26"/>
      <c r="H83" s="26">
        <v>9900</v>
      </c>
      <c r="I83" s="25">
        <f t="shared" si="5"/>
        <v>12690</v>
      </c>
      <c r="J83" s="25">
        <v>2790</v>
      </c>
      <c r="K83" s="25"/>
      <c r="L83" s="26">
        <v>423</v>
      </c>
      <c r="M83" s="25">
        <f t="shared" si="24"/>
        <v>3213</v>
      </c>
      <c r="N83" s="26"/>
      <c r="O83" s="25"/>
      <c r="P83" s="26">
        <v>9477</v>
      </c>
      <c r="Q83" s="26">
        <f t="shared" si="25"/>
        <v>9477</v>
      </c>
      <c r="R83" s="28" t="e">
        <f t="shared" si="20"/>
        <v>#DIV/0!</v>
      </c>
      <c r="S83" s="28">
        <f t="shared" si="21"/>
        <v>74.68085106382979</v>
      </c>
      <c r="T83" s="28">
        <f t="shared" si="22"/>
        <v>294.9579831932773</v>
      </c>
      <c r="U83" s="28">
        <f t="shared" si="3"/>
        <v>25.319148936170212</v>
      </c>
    </row>
    <row r="84" spans="1:21" ht="14.25">
      <c r="A84" s="25" t="s">
        <v>72</v>
      </c>
      <c r="B84" s="25"/>
      <c r="C84" s="25"/>
      <c r="D84" s="25"/>
      <c r="E84" s="25"/>
      <c r="F84" s="25"/>
      <c r="G84" s="26"/>
      <c r="H84" s="26">
        <v>17369</v>
      </c>
      <c r="I84" s="25">
        <f t="shared" si="5"/>
        <v>17369</v>
      </c>
      <c r="J84" s="25"/>
      <c r="K84" s="25"/>
      <c r="L84" s="26">
        <v>15550</v>
      </c>
      <c r="M84" s="25">
        <f t="shared" si="24"/>
        <v>15550</v>
      </c>
      <c r="N84" s="26"/>
      <c r="O84" s="25"/>
      <c r="P84" s="26">
        <v>17000</v>
      </c>
      <c r="Q84" s="26">
        <f t="shared" si="25"/>
        <v>17000</v>
      </c>
      <c r="R84" s="28"/>
      <c r="S84" s="28">
        <v>0</v>
      </c>
      <c r="T84" s="28">
        <v>0</v>
      </c>
      <c r="U84" s="28">
        <f t="shared" si="3"/>
        <v>89.52731878634349</v>
      </c>
    </row>
    <row r="85" spans="1:21" ht="14.25">
      <c r="A85" s="25" t="s">
        <v>73</v>
      </c>
      <c r="B85" s="25"/>
      <c r="C85" s="25"/>
      <c r="D85" s="25"/>
      <c r="E85" s="25">
        <f>SUM(B85:D85)</f>
        <v>0</v>
      </c>
      <c r="F85" s="25"/>
      <c r="G85" s="26"/>
      <c r="H85" s="26">
        <v>39800</v>
      </c>
      <c r="I85" s="25">
        <f t="shared" si="5"/>
        <v>39800</v>
      </c>
      <c r="J85" s="25"/>
      <c r="K85" s="25"/>
      <c r="L85" s="26">
        <v>33340</v>
      </c>
      <c r="M85" s="25">
        <f t="shared" si="24"/>
        <v>33340</v>
      </c>
      <c r="N85" s="26"/>
      <c r="O85" s="25"/>
      <c r="P85" s="26">
        <v>13700</v>
      </c>
      <c r="Q85" s="26">
        <f t="shared" si="25"/>
        <v>13700</v>
      </c>
      <c r="R85" s="28" t="e">
        <f t="shared" si="20"/>
        <v>#DIV/0!</v>
      </c>
      <c r="S85" s="28">
        <f t="shared" si="21"/>
        <v>34.42211055276382</v>
      </c>
      <c r="T85" s="28">
        <f t="shared" si="22"/>
        <v>41.09178164367127</v>
      </c>
      <c r="U85" s="28">
        <f t="shared" si="3"/>
        <v>83.76884422110552</v>
      </c>
    </row>
    <row r="86" spans="1:21" s="6" customFormat="1" ht="12.75">
      <c r="A86" s="8" t="s">
        <v>74</v>
      </c>
      <c r="B86" s="8"/>
      <c r="C86" s="8"/>
      <c r="D86" s="8"/>
      <c r="E86" s="8"/>
      <c r="F86" s="8">
        <f aca="true" t="shared" si="27" ref="F86:Q86">SUM(F87)</f>
        <v>0</v>
      </c>
      <c r="G86" s="22">
        <f t="shared" si="27"/>
        <v>0</v>
      </c>
      <c r="H86" s="22">
        <f>SUM(H87:H88)</f>
        <v>2326</v>
      </c>
      <c r="I86" s="8">
        <f>SUM(I87:I88)</f>
        <v>2326</v>
      </c>
      <c r="J86" s="8">
        <f t="shared" si="27"/>
        <v>0</v>
      </c>
      <c r="K86" s="8">
        <f t="shared" si="27"/>
        <v>0</v>
      </c>
      <c r="L86" s="22">
        <f t="shared" si="27"/>
        <v>0</v>
      </c>
      <c r="M86" s="8">
        <f t="shared" si="27"/>
        <v>0</v>
      </c>
      <c r="N86" s="22">
        <f t="shared" si="27"/>
        <v>0</v>
      </c>
      <c r="O86" s="8">
        <f t="shared" si="27"/>
        <v>0</v>
      </c>
      <c r="P86" s="22">
        <f>SUM(P87:P88)</f>
        <v>0</v>
      </c>
      <c r="Q86" s="22">
        <f t="shared" si="27"/>
        <v>0</v>
      </c>
      <c r="R86" s="24"/>
      <c r="S86" s="24">
        <f>Q86/I86*100</f>
        <v>0</v>
      </c>
      <c r="T86" s="24"/>
      <c r="U86" s="24">
        <f t="shared" si="3"/>
        <v>0</v>
      </c>
    </row>
    <row r="87" spans="1:21" ht="13.5" customHeight="1">
      <c r="A87" s="25" t="s">
        <v>75</v>
      </c>
      <c r="B87" s="25"/>
      <c r="C87" s="25"/>
      <c r="D87" s="25"/>
      <c r="E87" s="25"/>
      <c r="F87" s="25"/>
      <c r="G87" s="26"/>
      <c r="H87" s="26">
        <v>2326</v>
      </c>
      <c r="I87" s="25">
        <f>SUM(F87:H87)</f>
        <v>2326</v>
      </c>
      <c r="J87" s="25"/>
      <c r="K87" s="25"/>
      <c r="L87" s="26"/>
      <c r="M87" s="25">
        <f t="shared" si="24"/>
        <v>0</v>
      </c>
      <c r="N87" s="26"/>
      <c r="O87" s="25"/>
      <c r="P87" s="26"/>
      <c r="Q87" s="26">
        <f>N87+P87+O87</f>
        <v>0</v>
      </c>
      <c r="R87" s="28" t="e">
        <f t="shared" si="20"/>
        <v>#DIV/0!</v>
      </c>
      <c r="S87" s="28">
        <f t="shared" si="21"/>
        <v>0</v>
      </c>
      <c r="T87" s="28"/>
      <c r="U87" s="28">
        <f t="shared" si="3"/>
        <v>0</v>
      </c>
    </row>
    <row r="88" spans="1:21" ht="13.5" customHeight="1" hidden="1">
      <c r="A88" s="25"/>
      <c r="B88" s="25"/>
      <c r="C88" s="25"/>
      <c r="D88" s="25"/>
      <c r="E88" s="25"/>
      <c r="F88" s="25"/>
      <c r="G88" s="26"/>
      <c r="H88" s="26"/>
      <c r="I88" s="25">
        <f>SUM(F88:H88)</f>
        <v>0</v>
      </c>
      <c r="J88" s="25"/>
      <c r="K88" s="25"/>
      <c r="L88" s="26"/>
      <c r="M88" s="25">
        <f>SUM(J88:L88)</f>
        <v>0</v>
      </c>
      <c r="N88" s="26"/>
      <c r="O88" s="25"/>
      <c r="P88" s="26"/>
      <c r="Q88" s="26">
        <f>N88+P88+O88</f>
        <v>0</v>
      </c>
      <c r="R88" s="28"/>
      <c r="S88" s="28"/>
      <c r="T88" s="28"/>
      <c r="U88" s="28"/>
    </row>
    <row r="89" spans="1:21" ht="14.25">
      <c r="A89" s="9" t="s">
        <v>4</v>
      </c>
      <c r="B89" s="8" t="e">
        <f>B11+B17+B34+B39+B52+B66+B78+B23</f>
        <v>#REF!</v>
      </c>
      <c r="C89" s="8" t="e">
        <f>C11+C17+C34+C39+C52+C66+C78+C23</f>
        <v>#REF!</v>
      </c>
      <c r="D89" s="8" t="e">
        <f>D11+D17+D34+D39+D52+D66+D78+D23</f>
        <v>#REF!</v>
      </c>
      <c r="E89" s="8" t="e">
        <f>E11+E17+E34+E39+E52+E66+E78+E23</f>
        <v>#REF!</v>
      </c>
      <c r="F89" s="8">
        <f aca="true" t="shared" si="28" ref="F89:P89">F11+F17+F34+F39+F52+F66+F78+F23+F86</f>
        <v>1756945</v>
      </c>
      <c r="G89" s="22">
        <f>G11+G17+G34+G39+G52+G66+G78+G23+G86</f>
        <v>0</v>
      </c>
      <c r="H89" s="22">
        <f t="shared" si="28"/>
        <v>2324048</v>
      </c>
      <c r="I89" s="8">
        <f t="shared" si="28"/>
        <v>4080993</v>
      </c>
      <c r="J89" s="8">
        <f t="shared" si="28"/>
        <v>1663069</v>
      </c>
      <c r="K89" s="8">
        <f t="shared" si="28"/>
        <v>0</v>
      </c>
      <c r="L89" s="22">
        <f t="shared" si="28"/>
        <v>1993094</v>
      </c>
      <c r="M89" s="8">
        <f t="shared" si="28"/>
        <v>3656163</v>
      </c>
      <c r="N89" s="22">
        <f t="shared" si="28"/>
        <v>1586864</v>
      </c>
      <c r="O89" s="8">
        <f t="shared" si="28"/>
        <v>0</v>
      </c>
      <c r="P89" s="22">
        <f t="shared" si="28"/>
        <v>2594914</v>
      </c>
      <c r="Q89" s="22">
        <f>Q11+Q17+Q34+Q39+Q52+Q66+Q78+Q23+Q86</f>
        <v>4181778</v>
      </c>
      <c r="R89" s="24" t="e">
        <f t="shared" si="20"/>
        <v>#REF!</v>
      </c>
      <c r="S89" s="24">
        <f t="shared" si="21"/>
        <v>102.46961952642408</v>
      </c>
      <c r="T89" s="24">
        <f t="shared" si="22"/>
        <v>114.37613695013052</v>
      </c>
      <c r="U89" s="24">
        <f t="shared" si="3"/>
        <v>89.59003360211597</v>
      </c>
    </row>
    <row r="90" spans="1:20" ht="14.25" hidden="1">
      <c r="A90" s="25"/>
      <c r="B90" s="25"/>
      <c r="C90" s="25"/>
      <c r="D90" s="25"/>
      <c r="E90" s="25"/>
      <c r="F90" s="25"/>
      <c r="G90" s="26"/>
      <c r="H90" s="25"/>
      <c r="I90" s="25"/>
      <c r="J90" s="25"/>
      <c r="K90" s="25"/>
      <c r="L90" s="26"/>
      <c r="M90" s="25"/>
      <c r="N90" s="26"/>
      <c r="O90" s="25"/>
      <c r="P90" s="26"/>
      <c r="Q90" s="26"/>
      <c r="R90" s="28"/>
      <c r="S90" s="28"/>
      <c r="T90" s="28"/>
    </row>
    <row r="91" spans="1:21" s="2" customFormat="1" ht="12.75" hidden="1">
      <c r="A91" s="25"/>
      <c r="B91" s="25"/>
      <c r="C91" s="25"/>
      <c r="D91" s="25"/>
      <c r="E91" s="25"/>
      <c r="F91" s="25"/>
      <c r="G91" s="26"/>
      <c r="H91" s="25"/>
      <c r="I91" s="25"/>
      <c r="J91" s="25"/>
      <c r="K91" s="25"/>
      <c r="L91" s="26"/>
      <c r="M91" s="25"/>
      <c r="N91" s="26"/>
      <c r="O91" s="25"/>
      <c r="P91" s="26"/>
      <c r="Q91" s="26"/>
      <c r="R91" s="28"/>
      <c r="S91" s="28"/>
      <c r="T91" s="28"/>
      <c r="U91" s="1"/>
    </row>
    <row r="92" spans="1:20" ht="14.25" hidden="1">
      <c r="A92" s="9"/>
      <c r="B92" s="8"/>
      <c r="C92" s="8"/>
      <c r="D92" s="8"/>
      <c r="E92" s="8"/>
      <c r="F92" s="8"/>
      <c r="G92" s="22"/>
      <c r="H92" s="8"/>
      <c r="I92" s="8"/>
      <c r="J92" s="8"/>
      <c r="K92" s="8"/>
      <c r="L92" s="22"/>
      <c r="M92" s="8"/>
      <c r="N92" s="22"/>
      <c r="O92" s="8"/>
      <c r="P92" s="22"/>
      <c r="Q92" s="22"/>
      <c r="R92" s="23"/>
      <c r="S92" s="23"/>
      <c r="T92" s="24"/>
    </row>
    <row r="93" spans="7:12" ht="14.25">
      <c r="G93" s="13"/>
      <c r="L93" s="13"/>
    </row>
    <row r="94" spans="1:17" ht="14.25" hidden="1">
      <c r="A94" s="1" t="s">
        <v>76</v>
      </c>
      <c r="L94" s="13"/>
      <c r="N94" s="13" t="e">
        <f>#REF!+#REF!+#REF!+#REF!+#REF!+#REF!+#REF!+N38+#REF!+#REF!+#REF!+#REF!+#REF!+#REF!+#REF!+N60+#REF!+#REF!+#REF!</f>
        <v>#REF!</v>
      </c>
      <c r="O94" s="1" t="e">
        <f>#REF!+#REF!+#REF!+#REF!+#REF!+#REF!+#REF!+O38+#REF!+#REF!+#REF!+#REF!+#REF!+#REF!+#REF!+O60+#REF!+#REF!+#REF!</f>
        <v>#REF!</v>
      </c>
      <c r="P94" s="13" t="e">
        <f>#REF!+#REF!+#REF!+#REF!+#REF!+#REF!+#REF!+P38+#REF!+#REF!+#REF!+#REF!+#REF!+#REF!+#REF!+P60+#REF!+#REF!+#REF!</f>
        <v>#REF!</v>
      </c>
      <c r="Q94" s="13" t="e">
        <f>#REF!+#REF!+#REF!+#REF!+#REF!+#REF!+#REF!+Q38+#REF!+#REF!+#REF!+#REF!+#REF!+#REF!+#REF!+Q60+#REF!+#REF!+#REF!</f>
        <v>#REF!</v>
      </c>
    </row>
    <row r="95" ht="14.25">
      <c r="L95" s="13"/>
    </row>
    <row r="96" ht="14.25">
      <c r="L96" s="13"/>
    </row>
    <row r="97" ht="14.25">
      <c r="L97" s="13"/>
    </row>
    <row r="98" ht="14.25">
      <c r="L98" s="13"/>
    </row>
    <row r="99" ht="14.25">
      <c r="L99" s="13"/>
    </row>
    <row r="100" ht="14.25">
      <c r="L100" s="13"/>
    </row>
    <row r="101" spans="1:20" ht="14.25">
      <c r="A101" t="s">
        <v>5</v>
      </c>
      <c r="B101"/>
      <c r="C101"/>
      <c r="D101"/>
      <c r="F101"/>
      <c r="H101"/>
      <c r="I101"/>
      <c r="J101"/>
      <c r="K101"/>
      <c r="L101" s="10"/>
      <c r="M101"/>
      <c r="N101" s="10" t="s">
        <v>6</v>
      </c>
      <c r="O101"/>
      <c r="P101" s="10"/>
      <c r="Q101" s="10"/>
      <c r="R101"/>
      <c r="S101"/>
      <c r="T101"/>
    </row>
    <row r="102" spans="1:20" ht="14.25">
      <c r="A102" t="s">
        <v>11</v>
      </c>
      <c r="B102"/>
      <c r="C102"/>
      <c r="D102"/>
      <c r="F102"/>
      <c r="H102"/>
      <c r="I102"/>
      <c r="J102"/>
      <c r="K102"/>
      <c r="L102" s="10"/>
      <c r="M102"/>
      <c r="N102" s="10" t="s">
        <v>10</v>
      </c>
      <c r="O102"/>
      <c r="P102" s="10"/>
      <c r="Q102" s="10"/>
      <c r="R102"/>
      <c r="S102"/>
      <c r="T102"/>
    </row>
    <row r="103" ht="14.25">
      <c r="L103" s="13"/>
    </row>
    <row r="104" ht="14.25">
      <c r="L104" s="13"/>
    </row>
    <row r="105" ht="14.25">
      <c r="L105" s="13"/>
    </row>
    <row r="106" ht="14.25">
      <c r="L106" s="13"/>
    </row>
    <row r="107" ht="14.25">
      <c r="L107" s="13"/>
    </row>
    <row r="108" ht="14.25">
      <c r="L108" s="13"/>
    </row>
    <row r="109" ht="14.25">
      <c r="L109" s="13"/>
    </row>
    <row r="110" ht="14.25">
      <c r="L110" s="13"/>
    </row>
    <row r="111" ht="14.25">
      <c r="L111" s="13"/>
    </row>
    <row r="112" ht="14.25">
      <c r="L112" s="13"/>
    </row>
    <row r="113" ht="14.25">
      <c r="L113" s="13"/>
    </row>
    <row r="114" ht="14.25">
      <c r="L114" s="13"/>
    </row>
    <row r="115" ht="14.25">
      <c r="L115" s="13"/>
    </row>
    <row r="116" ht="14.25">
      <c r="L116" s="13"/>
    </row>
    <row r="117" ht="14.25">
      <c r="L117" s="13"/>
    </row>
    <row r="118" ht="14.25">
      <c r="L118" s="13"/>
    </row>
    <row r="119" ht="14.25">
      <c r="L119" s="13"/>
    </row>
    <row r="120" ht="14.25">
      <c r="L120" s="13"/>
    </row>
    <row r="121" ht="14.25">
      <c r="L121" s="13"/>
    </row>
    <row r="122" ht="14.25">
      <c r="L122" s="13"/>
    </row>
    <row r="123" ht="14.25">
      <c r="L123" s="13"/>
    </row>
    <row r="124" ht="14.25">
      <c r="L124" s="13"/>
    </row>
    <row r="125" ht="14.25">
      <c r="L125" s="13"/>
    </row>
    <row r="126" ht="14.25">
      <c r="L126" s="13"/>
    </row>
    <row r="127" ht="14.25">
      <c r="L127" s="13"/>
    </row>
    <row r="128" ht="14.25">
      <c r="L128" s="13"/>
    </row>
    <row r="129" ht="14.25">
      <c r="L129" s="13"/>
    </row>
    <row r="130" ht="14.25">
      <c r="L130" s="13"/>
    </row>
    <row r="131" ht="14.25">
      <c r="L131" s="13"/>
    </row>
    <row r="132" ht="14.25">
      <c r="L132" s="13"/>
    </row>
    <row r="133" ht="14.25">
      <c r="L133" s="13"/>
    </row>
    <row r="134" ht="14.25">
      <c r="L134" s="13"/>
    </row>
    <row r="135" ht="14.25">
      <c r="L135" s="13"/>
    </row>
    <row r="136" ht="14.25">
      <c r="L136" s="13"/>
    </row>
    <row r="137" ht="14.25">
      <c r="L137" s="13"/>
    </row>
    <row r="138" ht="14.25">
      <c r="L138" s="13"/>
    </row>
    <row r="139" ht="14.25">
      <c r="L139" s="13"/>
    </row>
    <row r="140" ht="14.25">
      <c r="L140" s="13"/>
    </row>
    <row r="141" ht="14.25">
      <c r="L141" s="13"/>
    </row>
    <row r="142" ht="14.25">
      <c r="L142" s="13"/>
    </row>
    <row r="143" ht="14.25">
      <c r="L143" s="13"/>
    </row>
    <row r="144" ht="14.25">
      <c r="L144" s="13"/>
    </row>
    <row r="145" ht="14.25">
      <c r="L145" s="13"/>
    </row>
    <row r="146" ht="14.25">
      <c r="L146" s="13"/>
    </row>
    <row r="147" ht="14.25">
      <c r="L147" s="13"/>
    </row>
    <row r="148" ht="14.25">
      <c r="L148" s="13"/>
    </row>
    <row r="149" ht="14.25">
      <c r="L149" s="13"/>
    </row>
    <row r="150" ht="14.25">
      <c r="L150" s="13"/>
    </row>
    <row r="151" ht="14.25">
      <c r="L151" s="13"/>
    </row>
    <row r="152" ht="14.25">
      <c r="L152" s="13"/>
    </row>
    <row r="153" ht="14.25">
      <c r="L153" s="13"/>
    </row>
    <row r="154" ht="14.25">
      <c r="L154" s="13"/>
    </row>
    <row r="155" ht="14.25">
      <c r="L155" s="13"/>
    </row>
    <row r="156" ht="14.25">
      <c r="L156" s="13"/>
    </row>
    <row r="157" ht="14.25">
      <c r="L157" s="13"/>
    </row>
    <row r="158" ht="14.25">
      <c r="L158" s="13"/>
    </row>
    <row r="159" ht="14.25">
      <c r="L159" s="13"/>
    </row>
    <row r="160" ht="14.25">
      <c r="L160" s="13"/>
    </row>
    <row r="161" ht="14.25">
      <c r="L161" s="13"/>
    </row>
    <row r="162" ht="14.25">
      <c r="L162" s="13"/>
    </row>
    <row r="163" ht="14.25">
      <c r="L163" s="13"/>
    </row>
    <row r="164" ht="14.25">
      <c r="L164" s="13"/>
    </row>
    <row r="165" ht="14.25">
      <c r="L165" s="13"/>
    </row>
    <row r="166" ht="14.25">
      <c r="L166" s="13"/>
    </row>
    <row r="167" ht="14.25">
      <c r="L167" s="13"/>
    </row>
    <row r="168" ht="14.25">
      <c r="L168" s="13"/>
    </row>
    <row r="169" ht="14.25">
      <c r="L169" s="13"/>
    </row>
    <row r="170" ht="14.25">
      <c r="L170" s="13"/>
    </row>
    <row r="171" ht="14.25">
      <c r="L171" s="13"/>
    </row>
    <row r="172" ht="14.25">
      <c r="L172" s="13"/>
    </row>
    <row r="173" ht="14.25">
      <c r="L173" s="13"/>
    </row>
    <row r="174" ht="14.25">
      <c r="L174" s="13"/>
    </row>
    <row r="175" ht="14.25">
      <c r="L175" s="13"/>
    </row>
    <row r="176" ht="14.25">
      <c r="L176" s="13"/>
    </row>
    <row r="177" ht="14.25">
      <c r="L177" s="13"/>
    </row>
    <row r="178" ht="14.25">
      <c r="L178" s="13"/>
    </row>
    <row r="179" ht="14.25">
      <c r="L179" s="13"/>
    </row>
    <row r="180" ht="14.25">
      <c r="L180" s="13"/>
    </row>
    <row r="181" ht="14.25">
      <c r="L181" s="13"/>
    </row>
    <row r="182" ht="14.25">
      <c r="L182" s="13"/>
    </row>
    <row r="183" ht="14.25">
      <c r="L183" s="13"/>
    </row>
    <row r="184" ht="14.25">
      <c r="L184" s="13"/>
    </row>
    <row r="185" ht="14.25">
      <c r="L185" s="13"/>
    </row>
    <row r="186" ht="14.25">
      <c r="L186" s="13"/>
    </row>
    <row r="187" ht="14.25">
      <c r="L187" s="13"/>
    </row>
    <row r="188" ht="14.25">
      <c r="L188" s="13"/>
    </row>
    <row r="189" ht="14.25">
      <c r="L189" s="13"/>
    </row>
    <row r="190" ht="14.25">
      <c r="L190" s="13"/>
    </row>
    <row r="191" ht="14.25">
      <c r="L191" s="13"/>
    </row>
    <row r="192" ht="14.25">
      <c r="L192" s="13"/>
    </row>
    <row r="193" ht="14.25">
      <c r="L193" s="13"/>
    </row>
    <row r="194" ht="14.25">
      <c r="L194" s="13"/>
    </row>
    <row r="195" ht="14.25">
      <c r="L195" s="13"/>
    </row>
  </sheetData>
  <sheetProtection/>
  <mergeCells count="7">
    <mergeCell ref="A5:T5"/>
    <mergeCell ref="A6:T6"/>
    <mergeCell ref="A8:A9"/>
    <mergeCell ref="B8:E8"/>
    <mergeCell ref="F8:I8"/>
    <mergeCell ref="J8:M8"/>
    <mergeCell ref="N8:Q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2016-02-04T12:21:10Z</cp:lastPrinted>
  <dcterms:created xsi:type="dcterms:W3CDTF">2006-09-16T00:00:00Z</dcterms:created>
  <dcterms:modified xsi:type="dcterms:W3CDTF">2016-02-04T12:25:24Z</dcterms:modified>
  <cp:category/>
  <cp:version/>
  <cp:contentType/>
  <cp:contentStatus/>
</cp:coreProperties>
</file>